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3º Trimestre/Publicar/"/>
    </mc:Choice>
  </mc:AlternateContent>
  <xr:revisionPtr revIDLastSave="1" documentId="8_{A03208E7-7054-4EE5-BEBA-B2FB37F5FA87}" xr6:coauthVersionLast="47" xr6:coauthVersionMax="47" xr10:uidLastSave="{F7668B4B-9699-4691-9093-6BCC9737E4F9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20" l="1"/>
  <c r="S28" i="20"/>
  <c r="G34" i="19" l="1"/>
  <c r="I36" i="19"/>
  <c r="H39" i="19"/>
  <c r="I40" i="19"/>
  <c r="I44" i="19"/>
  <c r="G46" i="19"/>
  <c r="I47" i="19"/>
  <c r="J47" i="19"/>
  <c r="K28" i="19" l="1"/>
  <c r="J28" i="19"/>
  <c r="I28" i="19"/>
  <c r="H28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46" i="19" l="1"/>
  <c r="J44" i="19"/>
  <c r="J39" i="19"/>
  <c r="H35" i="19"/>
  <c r="J38" i="19" l="1"/>
  <c r="I38" i="19"/>
  <c r="G40" i="19"/>
  <c r="J40" i="19"/>
  <c r="H40" i="19"/>
  <c r="G37" i="19"/>
  <c r="J37" i="19"/>
  <c r="J34" i="19"/>
  <c r="I34" i="19"/>
  <c r="H34" i="19"/>
  <c r="G38" i="19"/>
  <c r="H38" i="19"/>
  <c r="H42" i="19"/>
  <c r="J42" i="19"/>
  <c r="G47" i="19"/>
  <c r="H47" i="19"/>
  <c r="J48" i="19"/>
  <c r="I48" i="19"/>
  <c r="H41" i="19"/>
  <c r="I41" i="19"/>
  <c r="I49" i="19"/>
  <c r="J49" i="19"/>
  <c r="J36" i="19"/>
  <c r="G36" i="19"/>
  <c r="H36" i="19"/>
  <c r="J45" i="19"/>
  <c r="I45" i="19"/>
  <c r="G43" i="19"/>
  <c r="H43" i="19"/>
  <c r="J43" i="19"/>
  <c r="I43" i="19"/>
  <c r="G35" i="19"/>
  <c r="I35" i="19"/>
  <c r="J35" i="19"/>
  <c r="J33" i="19"/>
  <c r="G33" i="19"/>
  <c r="I37" i="19"/>
  <c r="H37" i="19"/>
  <c r="I46" i="19"/>
  <c r="H46" i="19"/>
  <c r="G39" i="19"/>
  <c r="I39" i="19"/>
  <c r="G41" i="19"/>
  <c r="J41" i="19"/>
  <c r="H49" i="19"/>
  <c r="G49" i="19"/>
  <c r="G44" i="19"/>
  <c r="H44" i="19"/>
  <c r="H45" i="19"/>
  <c r="G45" i="19"/>
  <c r="G48" i="19"/>
  <c r="H48" i="19"/>
  <c r="G42" i="19"/>
  <c r="I42" i="19"/>
  <c r="I33" i="19"/>
  <c r="H33" i="19"/>
  <c r="L28" i="19"/>
  <c r="J50" i="19" s="1"/>
  <c r="H31" i="15"/>
  <c r="I31" i="15"/>
  <c r="G50" i="19" l="1"/>
  <c r="H50" i="19"/>
  <c r="I50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Y27" i="20"/>
  <c r="Z26" i="20"/>
  <c r="Z25" i="20"/>
  <c r="Z21" i="20"/>
  <c r="Y19" i="20"/>
  <c r="Z17" i="20"/>
  <c r="Z13" i="20"/>
  <c r="Y11" i="20"/>
  <c r="R28" i="3"/>
  <c r="Q28" i="3"/>
  <c r="P28" i="3"/>
  <c r="O28" i="3"/>
  <c r="N28" i="3"/>
  <c r="M28" i="3"/>
  <c r="J28" i="3"/>
  <c r="I28" i="3"/>
  <c r="G28" i="3"/>
  <c r="F28" i="3"/>
  <c r="E28" i="3"/>
  <c r="C28" i="3"/>
  <c r="C29" i="2"/>
  <c r="C28" i="6" l="1"/>
  <c r="K28" i="6"/>
  <c r="I29" i="13"/>
  <c r="L29" i="13"/>
  <c r="H29" i="13"/>
  <c r="K29" i="13"/>
  <c r="J29" i="13"/>
  <c r="C16" i="13"/>
  <c r="F16" i="13"/>
  <c r="G16" i="13"/>
  <c r="E16" i="13"/>
  <c r="D16" i="13"/>
  <c r="N17" i="13"/>
  <c r="P17" i="13"/>
  <c r="Q17" i="13"/>
  <c r="M17" i="13"/>
  <c r="O17" i="13"/>
  <c r="D20" i="13"/>
  <c r="G20" i="13"/>
  <c r="C20" i="13"/>
  <c r="F20" i="13"/>
  <c r="E20" i="13"/>
  <c r="P21" i="13"/>
  <c r="O21" i="13"/>
  <c r="N21" i="13"/>
  <c r="Q21" i="13"/>
  <c r="M21" i="13"/>
  <c r="G24" i="13"/>
  <c r="F24" i="13"/>
  <c r="E24" i="13"/>
  <c r="C24" i="13"/>
  <c r="D24" i="13"/>
  <c r="N25" i="13"/>
  <c r="Q25" i="13"/>
  <c r="M25" i="13"/>
  <c r="P25" i="13"/>
  <c r="O25" i="13"/>
  <c r="D28" i="13"/>
  <c r="G28" i="13"/>
  <c r="C28" i="13"/>
  <c r="F28" i="13"/>
  <c r="E28" i="13"/>
  <c r="P29" i="13"/>
  <c r="N29" i="13"/>
  <c r="Q29" i="13"/>
  <c r="M29" i="13"/>
  <c r="O29" i="13"/>
  <c r="J16" i="13"/>
  <c r="H16" i="13"/>
  <c r="I16" i="13"/>
  <c r="L16" i="13"/>
  <c r="K16" i="13"/>
  <c r="V17" i="13"/>
  <c r="R17" i="13"/>
  <c r="U17" i="13"/>
  <c r="T17" i="13"/>
  <c r="S17" i="13"/>
  <c r="I20" i="13"/>
  <c r="L20" i="13"/>
  <c r="H20" i="13"/>
  <c r="J20" i="13"/>
  <c r="K20" i="13"/>
  <c r="T21" i="13"/>
  <c r="V21" i="13"/>
  <c r="R21" i="13"/>
  <c r="S21" i="13"/>
  <c r="U21" i="13"/>
  <c r="J24" i="13"/>
  <c r="I24" i="13"/>
  <c r="L24" i="13"/>
  <c r="H24" i="13"/>
  <c r="K24" i="13"/>
  <c r="V25" i="13"/>
  <c r="R25" i="13"/>
  <c r="T25" i="13"/>
  <c r="U25" i="13"/>
  <c r="S25" i="13"/>
  <c r="L28" i="13"/>
  <c r="H28" i="13"/>
  <c r="K28" i="13"/>
  <c r="I28" i="13"/>
  <c r="J28" i="13"/>
  <c r="T29" i="13"/>
  <c r="S29" i="13"/>
  <c r="V29" i="13"/>
  <c r="R29" i="13"/>
  <c r="U29" i="13"/>
  <c r="S18" i="13"/>
  <c r="V18" i="13"/>
  <c r="R18" i="13"/>
  <c r="U18" i="13"/>
  <c r="T18" i="13"/>
  <c r="U22" i="13"/>
  <c r="T22" i="13"/>
  <c r="S22" i="13"/>
  <c r="V22" i="13"/>
  <c r="R22" i="13"/>
  <c r="F15" i="13"/>
  <c r="D15" i="13"/>
  <c r="E15" i="13"/>
  <c r="G15" i="13"/>
  <c r="C15" i="13"/>
  <c r="N16" i="13"/>
  <c r="Q16" i="13"/>
  <c r="M16" i="13"/>
  <c r="P16" i="13"/>
  <c r="O16" i="13"/>
  <c r="D19" i="13"/>
  <c r="G19" i="13"/>
  <c r="C19" i="13"/>
  <c r="F19" i="13"/>
  <c r="E19" i="13"/>
  <c r="P20" i="13"/>
  <c r="O20" i="13"/>
  <c r="N20" i="13"/>
  <c r="Q20" i="13"/>
  <c r="M20" i="13"/>
  <c r="F23" i="13"/>
  <c r="E23" i="13"/>
  <c r="D23" i="13"/>
  <c r="G23" i="13"/>
  <c r="C23" i="13"/>
  <c r="N24" i="13"/>
  <c r="Q24" i="13"/>
  <c r="M24" i="13"/>
  <c r="P24" i="13"/>
  <c r="O24" i="13"/>
  <c r="D27" i="13"/>
  <c r="G27" i="13"/>
  <c r="C27" i="13"/>
  <c r="F27" i="13"/>
  <c r="E27" i="13"/>
  <c r="P28" i="13"/>
  <c r="O28" i="13"/>
  <c r="N28" i="13"/>
  <c r="Q28" i="13"/>
  <c r="M28" i="13"/>
  <c r="F31" i="13"/>
  <c r="E31" i="13"/>
  <c r="D31" i="13"/>
  <c r="G31" i="13"/>
  <c r="C31" i="13"/>
  <c r="I21" i="13"/>
  <c r="L21" i="13"/>
  <c r="H21" i="13"/>
  <c r="K21" i="13"/>
  <c r="J21" i="13"/>
  <c r="K25" i="13"/>
  <c r="J25" i="13"/>
  <c r="I25" i="13"/>
  <c r="L25" i="13"/>
  <c r="H25" i="13"/>
  <c r="J15" i="13"/>
  <c r="L15" i="13"/>
  <c r="I15" i="13"/>
  <c r="H15" i="13"/>
  <c r="K15" i="13"/>
  <c r="V16" i="13"/>
  <c r="R16" i="13"/>
  <c r="U16" i="13"/>
  <c r="T16" i="13"/>
  <c r="S16" i="13"/>
  <c r="L19" i="13"/>
  <c r="H19" i="13"/>
  <c r="K19" i="13"/>
  <c r="J19" i="13"/>
  <c r="I19" i="13"/>
  <c r="T20" i="13"/>
  <c r="S20" i="13"/>
  <c r="V20" i="13"/>
  <c r="R20" i="13"/>
  <c r="U20" i="13"/>
  <c r="J23" i="13"/>
  <c r="I23" i="13"/>
  <c r="L23" i="13"/>
  <c r="H23" i="13"/>
  <c r="K23" i="13"/>
  <c r="V24" i="13"/>
  <c r="R24" i="13"/>
  <c r="U24" i="13"/>
  <c r="T24" i="13"/>
  <c r="S24" i="13"/>
  <c r="L27" i="13"/>
  <c r="H27" i="13"/>
  <c r="K27" i="13"/>
  <c r="J27" i="13"/>
  <c r="I27" i="13"/>
  <c r="T28" i="13"/>
  <c r="S28" i="13"/>
  <c r="V28" i="13"/>
  <c r="R28" i="13"/>
  <c r="U28" i="13"/>
  <c r="J31" i="13"/>
  <c r="I31" i="13"/>
  <c r="L31" i="13"/>
  <c r="H31" i="13"/>
  <c r="K31" i="13"/>
  <c r="K17" i="13"/>
  <c r="J17" i="13"/>
  <c r="I17" i="13"/>
  <c r="L17" i="13"/>
  <c r="H17" i="13"/>
  <c r="S26" i="13"/>
  <c r="V26" i="13"/>
  <c r="R26" i="13"/>
  <c r="U26" i="13"/>
  <c r="T26" i="13"/>
  <c r="U30" i="13"/>
  <c r="T30" i="13"/>
  <c r="S30" i="13"/>
  <c r="V30" i="13"/>
  <c r="R30" i="13"/>
  <c r="N15" i="13"/>
  <c r="P15" i="13"/>
  <c r="Q15" i="13"/>
  <c r="M15" i="13"/>
  <c r="O15" i="13"/>
  <c r="G18" i="13"/>
  <c r="C18" i="13"/>
  <c r="E18" i="13"/>
  <c r="D18" i="13"/>
  <c r="F18" i="13"/>
  <c r="O19" i="13"/>
  <c r="Q19" i="13"/>
  <c r="M19" i="13"/>
  <c r="P19" i="13"/>
  <c r="N19" i="13"/>
  <c r="C22" i="13"/>
  <c r="E22" i="13"/>
  <c r="D22" i="13"/>
  <c r="G22" i="13"/>
  <c r="F22" i="13"/>
  <c r="Q23" i="13"/>
  <c r="M23" i="13"/>
  <c r="P23" i="13"/>
  <c r="O23" i="13"/>
  <c r="N23" i="13"/>
  <c r="G26" i="13"/>
  <c r="C26" i="13"/>
  <c r="E26" i="13"/>
  <c r="F26" i="13"/>
  <c r="D26" i="13"/>
  <c r="M27" i="13"/>
  <c r="P27" i="13"/>
  <c r="O27" i="13"/>
  <c r="N27" i="13"/>
  <c r="Q27" i="13"/>
  <c r="F30" i="13"/>
  <c r="E30" i="13"/>
  <c r="G30" i="13"/>
  <c r="D30" i="13"/>
  <c r="C30" i="13"/>
  <c r="Q31" i="13"/>
  <c r="M31" i="13"/>
  <c r="P31" i="13"/>
  <c r="N31" i="13"/>
  <c r="O31" i="13"/>
  <c r="V15" i="13"/>
  <c r="R15" i="13"/>
  <c r="U15" i="13"/>
  <c r="T15" i="13"/>
  <c r="S15" i="13"/>
  <c r="K18" i="13"/>
  <c r="J18" i="13"/>
  <c r="I18" i="13"/>
  <c r="L18" i="13"/>
  <c r="H18" i="13"/>
  <c r="S19" i="13"/>
  <c r="V19" i="13"/>
  <c r="R19" i="13"/>
  <c r="U19" i="13"/>
  <c r="T19" i="13"/>
  <c r="I22" i="13"/>
  <c r="J22" i="13"/>
  <c r="L22" i="13"/>
  <c r="H22" i="13"/>
  <c r="K22" i="13"/>
  <c r="U23" i="13"/>
  <c r="T23" i="13"/>
  <c r="S23" i="13"/>
  <c r="V23" i="13"/>
  <c r="R23" i="13"/>
  <c r="L26" i="13"/>
  <c r="K26" i="13"/>
  <c r="I26" i="13"/>
  <c r="J26" i="13"/>
  <c r="H26" i="13"/>
  <c r="S27" i="13"/>
  <c r="U27" i="13"/>
  <c r="V27" i="13"/>
  <c r="R27" i="13"/>
  <c r="T27" i="13"/>
  <c r="I30" i="13"/>
  <c r="J30" i="13"/>
  <c r="L30" i="13"/>
  <c r="H30" i="13"/>
  <c r="K30" i="13"/>
  <c r="U31" i="13"/>
  <c r="T31" i="13"/>
  <c r="S31" i="13"/>
  <c r="R31" i="13"/>
  <c r="V31" i="13"/>
  <c r="G17" i="13"/>
  <c r="C17" i="13"/>
  <c r="F17" i="13"/>
  <c r="E17" i="13"/>
  <c r="D17" i="13"/>
  <c r="O18" i="13"/>
  <c r="N18" i="13"/>
  <c r="Q18" i="13"/>
  <c r="M18" i="13"/>
  <c r="P18" i="13"/>
  <c r="E21" i="13"/>
  <c r="D21" i="13"/>
  <c r="G21" i="13"/>
  <c r="C21" i="13"/>
  <c r="F21" i="13"/>
  <c r="Q22" i="13"/>
  <c r="M22" i="13"/>
  <c r="P22" i="13"/>
  <c r="O22" i="13"/>
  <c r="N22" i="13"/>
  <c r="G25" i="13"/>
  <c r="C25" i="13"/>
  <c r="F25" i="13"/>
  <c r="E25" i="13"/>
  <c r="D25" i="13"/>
  <c r="O26" i="13"/>
  <c r="N26" i="13"/>
  <c r="Q26" i="13"/>
  <c r="M26" i="13"/>
  <c r="P26" i="13"/>
  <c r="E29" i="13"/>
  <c r="D29" i="13"/>
  <c r="G29" i="13"/>
  <c r="C29" i="13"/>
  <c r="F29" i="13"/>
  <c r="Q30" i="13"/>
  <c r="M30" i="13"/>
  <c r="P30" i="13"/>
  <c r="O30" i="13"/>
  <c r="N30" i="13"/>
  <c r="D28" i="4"/>
  <c r="L28" i="4"/>
  <c r="T28" i="4"/>
  <c r="I28" i="5"/>
  <c r="Q28" i="5"/>
  <c r="Y28" i="5"/>
  <c r="AG28" i="5"/>
  <c r="AO28" i="5"/>
  <c r="K28" i="3"/>
  <c r="H28" i="3"/>
  <c r="D28" i="3"/>
  <c r="J28" i="4"/>
  <c r="R28" i="4"/>
  <c r="F28" i="5"/>
  <c r="N28" i="5"/>
  <c r="V28" i="5"/>
  <c r="AD28" i="5"/>
  <c r="AL28" i="5"/>
  <c r="AT28" i="5"/>
  <c r="J28" i="6"/>
  <c r="L28" i="3"/>
  <c r="E28" i="5"/>
  <c r="M28" i="5"/>
  <c r="U28" i="5"/>
  <c r="AC28" i="5"/>
  <c r="AK28" i="5"/>
  <c r="AS28" i="5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49" i="19"/>
  <c r="G27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8" i="22"/>
  <c r="D54" i="24"/>
  <c r="K41" i="24"/>
  <c r="D16" i="24" s="1"/>
  <c r="K49" i="24"/>
  <c r="D24" i="24" s="1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8" i="22"/>
  <c r="K37" i="24"/>
  <c r="E12" i="24" s="1"/>
  <c r="K45" i="24"/>
  <c r="E20" i="24" s="1"/>
  <c r="K53" i="24"/>
  <c r="G28" i="24" s="1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8" i="19"/>
  <c r="D50" i="19" s="1"/>
  <c r="C28" i="19"/>
  <c r="E28" i="19"/>
  <c r="E50" i="19" s="1"/>
  <c r="F28" i="19"/>
  <c r="F50" i="19" s="1"/>
  <c r="F31" i="15"/>
  <c r="G31" i="15"/>
  <c r="J31" i="15"/>
  <c r="D31" i="15"/>
  <c r="E31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8" i="22"/>
  <c r="K43" i="24"/>
  <c r="G18" i="24" s="1"/>
  <c r="K51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C54" i="24"/>
  <c r="K42" i="24"/>
  <c r="D17" i="24" s="1"/>
  <c r="K50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8" i="22"/>
  <c r="E28" i="22"/>
  <c r="E54" i="24"/>
  <c r="K40" i="24"/>
  <c r="E15" i="24" s="1"/>
  <c r="K48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K39" i="24"/>
  <c r="D14" i="24" s="1"/>
  <c r="K47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8" i="22"/>
  <c r="G54" i="24"/>
  <c r="K38" i="24"/>
  <c r="G13" i="24" s="1"/>
  <c r="K46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8" i="22"/>
  <c r="J54" i="24"/>
  <c r="K44" i="24"/>
  <c r="C19" i="24" s="1"/>
  <c r="K52" i="24"/>
  <c r="D27" i="24" s="1"/>
  <c r="C32" i="12"/>
  <c r="K32" i="12"/>
  <c r="S32" i="12"/>
  <c r="D32" i="12"/>
  <c r="T32" i="12"/>
  <c r="F32" i="12"/>
  <c r="N32" i="12"/>
  <c r="H32" i="12"/>
  <c r="P32" i="12"/>
  <c r="X32" i="12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F54" i="24"/>
  <c r="C10" i="18"/>
  <c r="C18" i="18"/>
  <c r="C26" i="18"/>
  <c r="Y12" i="20"/>
  <c r="W14" i="20"/>
  <c r="U16" i="20"/>
  <c r="Y20" i="20"/>
  <c r="W22" i="20"/>
  <c r="C31" i="15"/>
  <c r="D10" i="18"/>
  <c r="C13" i="18"/>
  <c r="C21" i="18"/>
  <c r="W11" i="20"/>
  <c r="Y17" i="20"/>
  <c r="W19" i="20"/>
  <c r="Y25" i="20"/>
  <c r="W27" i="20"/>
  <c r="I54" i="24"/>
  <c r="E10" i="18"/>
  <c r="C16" i="18"/>
  <c r="Y14" i="20"/>
  <c r="Y22" i="20"/>
  <c r="J32" i="13" l="1"/>
  <c r="I32" i="13"/>
  <c r="L32" i="13"/>
  <c r="H32" i="13"/>
  <c r="K32" i="13"/>
  <c r="N32" i="13"/>
  <c r="Q32" i="13"/>
  <c r="M32" i="13"/>
  <c r="P32" i="13"/>
  <c r="O32" i="13"/>
  <c r="E24" i="24"/>
  <c r="F32" i="13"/>
  <c r="E32" i="13"/>
  <c r="D32" i="13"/>
  <c r="G32" i="13"/>
  <c r="C32" i="13"/>
  <c r="V32" i="13"/>
  <c r="R32" i="13"/>
  <c r="U32" i="13"/>
  <c r="T32" i="13"/>
  <c r="S32" i="13"/>
  <c r="F24" i="24"/>
  <c r="F14" i="24"/>
  <c r="C24" i="24"/>
  <c r="E14" i="24"/>
  <c r="G24" i="24"/>
  <c r="C15" i="24"/>
  <c r="F20" i="24"/>
  <c r="C20" i="24"/>
  <c r="G20" i="24"/>
  <c r="D20" i="24"/>
  <c r="E16" i="24"/>
  <c r="G14" i="24"/>
  <c r="F16" i="24"/>
  <c r="F27" i="24"/>
  <c r="G16" i="24"/>
  <c r="C14" i="24"/>
  <c r="C16" i="24"/>
  <c r="F13" i="24"/>
  <c r="E26" i="24"/>
  <c r="E27" i="24"/>
  <c r="G27" i="24"/>
  <c r="C18" i="24"/>
  <c r="D18" i="24"/>
  <c r="E18" i="24"/>
  <c r="C27" i="24"/>
  <c r="F18" i="24"/>
  <c r="F25" i="24"/>
  <c r="E27" i="18"/>
  <c r="D15" i="24"/>
  <c r="D23" i="24"/>
  <c r="C25" i="24"/>
  <c r="E23" i="24"/>
  <c r="G23" i="24"/>
  <c r="D25" i="24"/>
  <c r="K54" i="24"/>
  <c r="C29" i="24" s="1"/>
  <c r="C23" i="24"/>
  <c r="E25" i="24"/>
  <c r="F15" i="24"/>
  <c r="C26" i="24"/>
  <c r="G15" i="24"/>
  <c r="D26" i="24"/>
  <c r="C13" i="24"/>
  <c r="G26" i="24"/>
  <c r="D13" i="24"/>
  <c r="E13" i="24"/>
  <c r="C50" i="19"/>
  <c r="G28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Z28" i="20"/>
  <c r="Y28" i="20"/>
  <c r="X28" i="20"/>
  <c r="W28" i="20"/>
  <c r="H24" i="24" l="1"/>
  <c r="H20" i="24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<sst xmlns="http://schemas.openxmlformats.org/spreadsheetml/2006/main" count="1038" uniqueCount="267">
  <si>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</si>
  <si>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</si>
  <si>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</si>
  <si>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</si>
  <si>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</si>
  <si>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</si>
  <si>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</si>
  <si>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</si>
  <si>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</si>
  <si>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</si>
  <si>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</si>
  <si>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</si>
  <si>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</si>
  <si>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</si>
  <si>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</si>
  <si>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</si>
  <si>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</si>
  <si>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</si>
  <si>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</si>
  <si>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</si>
  <si>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</si>
  <si>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</si>
  <si>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</si>
  <si>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</si>
  <si>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</si>
  <si>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</si>
  <si>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</si>
  <si>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</si>
  <si>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</si>
  <si>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</si>
  <si>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</si>
  <si>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</si>
  <si>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</si>
  <si>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</si>
  <si>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</si>
  <si>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</si>
  <si>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</si>
  <si>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</si>
  <si>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</si>
  <si>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</si>
  <si>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</si>
  <si>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</si>
  <si>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</si>
  <si>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</si>
  <si>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</si>
  <si>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</si>
  <si>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</si>
  <si>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</si>
  <si>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</si>
  <si>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</si>
  <si>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</si>
  <si>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</si>
  <si>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</si>
  <si>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</si>
  <si>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</si>
  <si>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</si>
  <si>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</si>
  <si>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</si>
  <si>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</si>
  <si>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</si>
  <si>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</si>
  <si>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</si>
  <si>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</si>
  <si>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</si>
  <si>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</si>
  <si>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</si>
  <si>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</si>
  <si>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</si>
  <si>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</si>
  <si>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</si>
  <si>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</si>
  <si>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</si>
  <si>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</si>
  <si>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</si>
  <si>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</si>
  <si>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</si>
  <si>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</si>
  <si>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</si>
  <si>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</si>
  <si>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</si>
  <si>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</si>
  <si>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</si>
  <si>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</si>
  <si>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</si>
  <si>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</si>
  <si>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</si>
  <si>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</si>
  <si>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</si>
  <si>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</si>
  <si>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</si>
  <si>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</si>
  <si>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</si>
  <si>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</si>
  <si>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</si>
  <si>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</si>
  <si>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</si>
  <si>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</si>
  <si>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</si>
  <si>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</si>
  <si>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</si>
  <si>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</si>
  <si>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</si>
  <si>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</si>
  <si>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</si>
  <si>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</si>
  <si>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</si>
  <si>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</si>
  <si>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</si>
  <si>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</si>
  <si>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</si>
  <si>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</si>
  <si>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</si>
  <si>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</si>
  <si>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</si>
  <si>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</si>
  <si>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</si>
  <si>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</si>
  <si>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</si>
  <si>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</si>
  <si>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</si>
  <si>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</si>
  <si>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</si>
  <si>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</si>
  <si>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</si>
  <si>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</si>
  <si>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</si>
  <si>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</si>
  <si>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</si>
  <si>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</si>
  <si>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</si>
  <si>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</si>
  <si>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</si>
  <si>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</si>
  <si>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</si>
  <si>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</si>
  <si>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</si>
  <si>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</si>
  <si>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</si>
  <si>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</si>
  <si>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</si>
  <si>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</si>
  <si>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</si>
  <si>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</si>
  <si>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</si>
  <si>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</si>
  <si>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</si>
  <si>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</si>
  <si>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</si>
  <si>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</si>
  <si>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</si>
  <si>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</si>
  <si>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</si>
  <si>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</si>
  <si>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</si>
  <si>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</si>
  <si>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</si>
  <si>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</si>
  <si>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</si>
  <si>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</si>
  <si>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</si>
  <si>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</si>
  <si>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</si>
  <si>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</si>
  <si>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</si>
  <si>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</si>
  <si>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</si>
  <si>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</si>
  <si>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</si>
  <si>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</si>
  <si>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</si>
  <si>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</si>
  <si>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</si>
  <si>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</si>
  <si>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</si>
  <si>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</si>
  <si>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</si>
  <si>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</si>
  <si>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</si>
  <si>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</si>
  <si>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</si>
  <si>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</si>
  <si>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</si>
  <si>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</si>
  <si>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</si>
  <si>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</si>
  <si>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</si>
  <si>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</si>
  <si>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</si>
  <si>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</si>
  <si>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</si>
  <si>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</si>
  <si>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</si>
  <si>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</si>
  <si>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</si>
  <si>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</si>
  <si>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</si>
  <si>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</si>
  <si>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</si>
  <si>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</si>
  <si>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</si>
  <si>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</si>
  <si>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</si>
  <si>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</si>
  <si>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</si>
  <si>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</si>
  <si>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</si>
  <si>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</si>
  <si>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</si>
  <si>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</si>
  <si>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</si>
  <si>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</si>
  <si>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</si>
  <si>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</si>
  <si>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</si>
  <si>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</si>
  <si>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</si>
  <si>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</si>
  <si>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</si>
  <si>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</si>
  <si>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</si>
  <si>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</si>
  <si>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</si>
  <si>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</si>
  <si>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</si>
  <si>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</si>
  <si>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</si>
  <si>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</si>
  <si>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</si>
  <si>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</si>
  <si>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</si>
  <si>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</si>
  <si>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</si>
  <si>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</si>
  <si>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</si>
  <si>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</si>
  <si>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</si>
  <si>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</si>
  <si>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</si>
  <si>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</si>
  <si>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</si>
  <si>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</si>
  <si>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</si>
  <si>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</si>
  <si>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</si>
  <si>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</si>
  <si>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</si>
  <si>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</si>
  <si>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</si>
  <si>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</si>
  <si>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</si>
  <si>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</si>
  <si>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</si>
  <si>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</si>
  <si>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</si>
  <si>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</si>
  <si>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</si>
  <si>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</si>
  <si>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</si>
  <si>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</si>
  <si>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</si>
  <si>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</si>
  <si>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</si>
  <si>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</si>
  <si>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</si>
  <si>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</si>
  <si>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Población provisional 2022</t>
  </si>
  <si>
    <t>Diligencias penales urgentes. U.E.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</si>
</sst>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0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2" fillId="0" borderId="0" xfId="0" applyFont="1" applyFill="1" applyBorder="1" applyAlignment="1"/>
    <xf numFmtId="0" fontId="6" fillId="0" borderId="0" xfId="0" applyFont="1" applyBorder="1"/>
    <xf numFmtId="0" fontId="5" fillId="0" borderId="0" xfId="2" applyFont="1" applyBorder="1" applyAlignment="1">
      <alignment horizontal="left" wrapText="1"/>
    </xf>
    <xf numFmtId="164" fontId="5" fillId="0" borderId="0" xfId="0" applyNumberFormat="1" applyFont="1" applyBorder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5" xfId="0" applyFont="1" applyFill="1" applyBorder="1" applyAlignment="1">
      <alignment horizontal="center" vertical="center" wrapText="1"/>
    </xf>
    <xf numFmtId="0" fontId="0" fillId="0" borderId="0" xfId="0" applyAlignment="1"/>
    <xf numFmtId="2" fontId="0" fillId="0" borderId="0" xfId="0" applyNumberFormat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9" fillId="5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209551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189580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1:11" ht="44.25" customHeight="1" thickBot="1" x14ac:dyDescent="0.25">
      <c r="A9" s="14"/>
      <c r="B9" s="15"/>
      <c r="C9" s="69" t="s">
        <v>129</v>
      </c>
      <c r="D9" s="69"/>
      <c r="E9" s="83"/>
      <c r="F9" s="76" t="s">
        <v>128</v>
      </c>
      <c r="G9" s="69"/>
      <c r="H9" s="83"/>
      <c r="I9" s="76" t="s">
        <v>131</v>
      </c>
      <c r="J9" s="69"/>
      <c r="K9" s="83"/>
    </row>
    <row r="10" spans="1:11" ht="42" customHeight="1" thickBot="1" x14ac:dyDescent="0.25">
      <c r="A10" s="14"/>
      <c r="B10" s="11"/>
      <c r="C10" s="17" t="s">
        <v>132</v>
      </c>
      <c r="D10" s="18" t="s">
        <v>133</v>
      </c>
      <c r="E10" s="18" t="s">
        <v>52</v>
      </c>
      <c r="F10" s="18" t="s">
        <v>132</v>
      </c>
      <c r="G10" s="18" t="s">
        <v>133</v>
      </c>
      <c r="H10" s="18" t="s">
        <v>52</v>
      </c>
      <c r="I10" s="18" t="s">
        <v>132</v>
      </c>
      <c r="J10" s="18" t="s">
        <v>133</v>
      </c>
      <c r="K10" s="18" t="s">
        <v>52</v>
      </c>
    </row>
    <row r="11" spans="1:11" ht="20.100000000000001" customHeight="1" thickBot="1" x14ac:dyDescent="0.25">
      <c r="B11" s="3" t="s">
        <v>22</v>
      </c>
      <c r="C11" s="19">
        <v>5</v>
      </c>
      <c r="D11" s="19">
        <v>0</v>
      </c>
      <c r="E11" s="19">
        <v>5</v>
      </c>
      <c r="F11" s="19">
        <v>14</v>
      </c>
      <c r="G11" s="19">
        <v>1</v>
      </c>
      <c r="H11" s="19">
        <v>15</v>
      </c>
      <c r="I11" s="19">
        <v>19</v>
      </c>
      <c r="J11" s="19">
        <v>1</v>
      </c>
      <c r="K11" s="19">
        <v>20</v>
      </c>
    </row>
    <row r="12" spans="1:11" ht="20.100000000000001" customHeight="1" thickBot="1" x14ac:dyDescent="0.25">
      <c r="B12" s="4" t="s">
        <v>23</v>
      </c>
      <c r="C12" s="20">
        <v>1</v>
      </c>
      <c r="D12" s="20">
        <v>0</v>
      </c>
      <c r="E12" s="20">
        <v>1</v>
      </c>
      <c r="F12" s="20">
        <v>2</v>
      </c>
      <c r="G12" s="20">
        <v>0</v>
      </c>
      <c r="H12" s="20">
        <v>2</v>
      </c>
      <c r="I12" s="20">
        <v>3</v>
      </c>
      <c r="J12" s="20">
        <v>0</v>
      </c>
      <c r="K12" s="20">
        <v>3</v>
      </c>
    </row>
    <row r="13" spans="1:11" ht="20.100000000000001" customHeight="1" thickBot="1" x14ac:dyDescent="0.25">
      <c r="B13" s="4" t="s">
        <v>24</v>
      </c>
      <c r="C13" s="20">
        <v>0</v>
      </c>
      <c r="D13" s="20">
        <v>0</v>
      </c>
      <c r="E13" s="20">
        <v>0</v>
      </c>
      <c r="F13" s="20">
        <v>1</v>
      </c>
      <c r="G13" s="20">
        <v>0</v>
      </c>
      <c r="H13" s="20">
        <v>1</v>
      </c>
      <c r="I13" s="20">
        <v>1</v>
      </c>
      <c r="J13" s="20">
        <v>0</v>
      </c>
      <c r="K13" s="20">
        <v>1</v>
      </c>
    </row>
    <row r="14" spans="1:11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  <c r="F14" s="20">
        <v>1</v>
      </c>
      <c r="G14" s="20">
        <v>0</v>
      </c>
      <c r="H14" s="20">
        <v>1</v>
      </c>
      <c r="I14" s="20">
        <v>1</v>
      </c>
      <c r="J14" s="20">
        <v>0</v>
      </c>
      <c r="K14" s="20">
        <v>1</v>
      </c>
    </row>
    <row r="15" spans="1:11" ht="20.100000000000001" customHeight="1" thickBot="1" x14ac:dyDescent="0.25">
      <c r="B15" s="4" t="s">
        <v>26</v>
      </c>
      <c r="C15" s="20">
        <v>3</v>
      </c>
      <c r="D15" s="20">
        <v>0</v>
      </c>
      <c r="E15" s="20">
        <v>3</v>
      </c>
      <c r="F15" s="20">
        <v>1</v>
      </c>
      <c r="G15" s="20">
        <v>0</v>
      </c>
      <c r="H15" s="20">
        <v>1</v>
      </c>
      <c r="I15" s="20">
        <v>4</v>
      </c>
      <c r="J15" s="20">
        <v>0</v>
      </c>
      <c r="K15" s="20">
        <v>4</v>
      </c>
    </row>
    <row r="16" spans="1:11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2:11" ht="20.100000000000001" customHeight="1" thickBot="1" x14ac:dyDescent="0.25">
      <c r="B17" s="4" t="s">
        <v>28</v>
      </c>
      <c r="C17" s="20">
        <v>2</v>
      </c>
      <c r="D17" s="20">
        <v>0</v>
      </c>
      <c r="E17" s="20">
        <v>2</v>
      </c>
      <c r="F17" s="20">
        <v>1</v>
      </c>
      <c r="G17" s="20">
        <v>0</v>
      </c>
      <c r="H17" s="20">
        <v>1</v>
      </c>
      <c r="I17" s="20">
        <v>3</v>
      </c>
      <c r="J17" s="20">
        <v>0</v>
      </c>
      <c r="K17" s="20">
        <v>3</v>
      </c>
    </row>
    <row r="18" spans="2:11" ht="20.100000000000001" customHeight="1" thickBot="1" x14ac:dyDescent="0.25">
      <c r="B18" s="4" t="s">
        <v>29</v>
      </c>
      <c r="C18" s="20">
        <v>1</v>
      </c>
      <c r="D18" s="20">
        <v>0</v>
      </c>
      <c r="E18" s="20">
        <v>1</v>
      </c>
      <c r="F18" s="20">
        <v>1</v>
      </c>
      <c r="G18" s="20">
        <v>0</v>
      </c>
      <c r="H18" s="20">
        <v>1</v>
      </c>
      <c r="I18" s="20">
        <v>2</v>
      </c>
      <c r="J18" s="20">
        <v>0</v>
      </c>
      <c r="K18" s="20">
        <v>2</v>
      </c>
    </row>
    <row r="19" spans="2:11" ht="20.100000000000001" customHeight="1" thickBot="1" x14ac:dyDescent="0.25">
      <c r="B19" s="4" t="s">
        <v>30</v>
      </c>
      <c r="C19" s="20">
        <v>3</v>
      </c>
      <c r="D19" s="20">
        <v>0</v>
      </c>
      <c r="E19" s="20">
        <v>3</v>
      </c>
      <c r="F19" s="20">
        <v>12</v>
      </c>
      <c r="G19" s="20">
        <v>4</v>
      </c>
      <c r="H19" s="20">
        <v>16</v>
      </c>
      <c r="I19" s="20">
        <v>15</v>
      </c>
      <c r="J19" s="20">
        <v>4</v>
      </c>
      <c r="K19" s="20">
        <v>19</v>
      </c>
    </row>
    <row r="20" spans="2:11" ht="20.100000000000001" customHeight="1" thickBot="1" x14ac:dyDescent="0.25">
      <c r="B20" s="4" t="s">
        <v>31</v>
      </c>
      <c r="C20" s="20">
        <v>3</v>
      </c>
      <c r="D20" s="20">
        <v>1</v>
      </c>
      <c r="E20" s="20">
        <v>4</v>
      </c>
      <c r="F20" s="20">
        <v>2</v>
      </c>
      <c r="G20" s="20">
        <v>1</v>
      </c>
      <c r="H20" s="20">
        <v>3</v>
      </c>
      <c r="I20" s="20">
        <v>5</v>
      </c>
      <c r="J20" s="20">
        <v>2</v>
      </c>
      <c r="K20" s="20">
        <v>7</v>
      </c>
    </row>
    <row r="21" spans="2:11" ht="20.100000000000001" customHeight="1" thickBot="1" x14ac:dyDescent="0.25">
      <c r="B21" s="4" t="s">
        <v>32</v>
      </c>
      <c r="C21" s="20">
        <v>2</v>
      </c>
      <c r="D21" s="20">
        <v>0</v>
      </c>
      <c r="E21" s="20">
        <v>2</v>
      </c>
      <c r="F21" s="20">
        <v>1</v>
      </c>
      <c r="G21" s="20">
        <v>0</v>
      </c>
      <c r="H21" s="20">
        <v>1</v>
      </c>
      <c r="I21" s="20">
        <v>3</v>
      </c>
      <c r="J21" s="20">
        <v>0</v>
      </c>
      <c r="K21" s="20">
        <v>3</v>
      </c>
    </row>
    <row r="22" spans="2:11" ht="20.100000000000001" customHeight="1" thickBot="1" x14ac:dyDescent="0.25">
      <c r="B22" s="4" t="s">
        <v>33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spans="2:11" ht="20.100000000000001" customHeight="1" thickBot="1" x14ac:dyDescent="0.25">
      <c r="B23" s="4" t="s">
        <v>34</v>
      </c>
      <c r="C23" s="20">
        <v>2</v>
      </c>
      <c r="D23" s="20">
        <v>0</v>
      </c>
      <c r="E23" s="20">
        <v>2</v>
      </c>
      <c r="F23" s="20">
        <v>5</v>
      </c>
      <c r="G23" s="20">
        <v>4</v>
      </c>
      <c r="H23" s="20">
        <v>9</v>
      </c>
      <c r="I23" s="20">
        <v>7</v>
      </c>
      <c r="J23" s="20">
        <v>4</v>
      </c>
      <c r="K23" s="20">
        <v>11</v>
      </c>
    </row>
    <row r="24" spans="2:11" ht="20.100000000000001" customHeight="1" thickBot="1" x14ac:dyDescent="0.25">
      <c r="B24" s="4" t="s">
        <v>35</v>
      </c>
      <c r="C24" s="20">
        <v>0</v>
      </c>
      <c r="D24" s="20">
        <v>0</v>
      </c>
      <c r="E24" s="20">
        <v>0</v>
      </c>
      <c r="F24" s="20">
        <v>3</v>
      </c>
      <c r="G24" s="20">
        <v>0</v>
      </c>
      <c r="H24" s="20">
        <v>3</v>
      </c>
      <c r="I24" s="20">
        <v>3</v>
      </c>
      <c r="J24" s="20">
        <v>0</v>
      </c>
      <c r="K24" s="20">
        <v>3</v>
      </c>
    </row>
    <row r="25" spans="2:11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2:11" ht="20.100000000000001" customHeight="1" thickBot="1" x14ac:dyDescent="0.25">
      <c r="B26" s="5" t="s">
        <v>37</v>
      </c>
      <c r="C26" s="20">
        <v>0</v>
      </c>
      <c r="D26" s="20">
        <v>0</v>
      </c>
      <c r="E26" s="20">
        <v>0</v>
      </c>
      <c r="F26" s="20">
        <v>5</v>
      </c>
      <c r="G26" s="20">
        <v>2</v>
      </c>
      <c r="H26" s="20">
        <v>7</v>
      </c>
      <c r="I26" s="20">
        <v>5</v>
      </c>
      <c r="J26" s="20">
        <v>2</v>
      </c>
      <c r="K26" s="20">
        <v>7</v>
      </c>
    </row>
    <row r="27" spans="2:11" ht="20.100000000000001" customHeight="1" thickBot="1" x14ac:dyDescent="0.25">
      <c r="B27" s="6" t="s">
        <v>38</v>
      </c>
      <c r="C27" s="21">
        <v>1</v>
      </c>
      <c r="D27" s="21">
        <v>0</v>
      </c>
      <c r="E27" s="21">
        <v>1</v>
      </c>
      <c r="F27" s="21">
        <v>1</v>
      </c>
      <c r="G27" s="21">
        <v>0</v>
      </c>
      <c r="H27" s="21">
        <v>1</v>
      </c>
      <c r="I27" s="21">
        <v>2</v>
      </c>
      <c r="J27" s="21">
        <v>0</v>
      </c>
      <c r="K27" s="21">
        <v>2</v>
      </c>
    </row>
    <row r="28" spans="2:11" ht="20.100000000000001" customHeight="1" thickBot="1" x14ac:dyDescent="0.25">
      <c r="B28" s="7" t="s">
        <v>39</v>
      </c>
      <c r="C28" s="9">
        <f>SUM(C11:C27)</f>
        <v>23</v>
      </c>
      <c r="D28" s="9">
        <f t="shared" ref="D28:K28" si="0">SUM(D11:D27)</f>
        <v>1</v>
      </c>
      <c r="E28" s="9">
        <f t="shared" si="0"/>
        <v>24</v>
      </c>
      <c r="F28" s="9">
        <f t="shared" si="0"/>
        <v>50</v>
      </c>
      <c r="G28" s="9">
        <f t="shared" si="0"/>
        <v>12</v>
      </c>
      <c r="H28" s="9">
        <f t="shared" si="0"/>
        <v>62</v>
      </c>
      <c r="I28" s="9">
        <f t="shared" si="0"/>
        <v>73</v>
      </c>
      <c r="J28" s="9">
        <f t="shared" si="0"/>
        <v>13</v>
      </c>
      <c r="K28" s="9">
        <f t="shared" si="0"/>
        <v>86</v>
      </c>
    </row>
    <row r="29" spans="2:11" x14ac:dyDescent="0.2">
      <c r="C29" s="62"/>
      <c r="D29" s="62"/>
      <c r="E29" s="62"/>
      <c r="F29" s="62"/>
      <c r="G29" s="62"/>
      <c r="H29" s="62"/>
      <c r="I29" s="62"/>
      <c r="J29" s="62"/>
      <c r="K29" s="62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45" customHeight="1" x14ac:dyDescent="0.2"/>
    <row r="8" spans="2:5" ht="14.25" customHeight="1" x14ac:dyDescent="0.2"/>
    <row r="9" spans="2:5" ht="44.25" customHeight="1" x14ac:dyDescent="0.2">
      <c r="B9" s="15"/>
      <c r="C9" s="87" t="s">
        <v>134</v>
      </c>
      <c r="D9" s="87"/>
      <c r="E9" s="87"/>
    </row>
    <row r="10" spans="2:5" ht="42.75" customHeight="1" thickBot="1" x14ac:dyDescent="0.25">
      <c r="B10" s="11"/>
      <c r="C10" s="22" t="s">
        <v>129</v>
      </c>
      <c r="D10" s="22" t="s">
        <v>128</v>
      </c>
      <c r="E10" s="22" t="s">
        <v>52</v>
      </c>
    </row>
    <row r="11" spans="2:5" ht="20.100000000000001" customHeight="1" thickBot="1" x14ac:dyDescent="0.25">
      <c r="B11" s="3" t="s">
        <v>22</v>
      </c>
      <c r="C11" s="19">
        <v>0</v>
      </c>
      <c r="D11" s="19">
        <v>1</v>
      </c>
      <c r="E11" s="19">
        <v>1</v>
      </c>
    </row>
    <row r="12" spans="2:5" ht="20.100000000000001" customHeight="1" thickBot="1" x14ac:dyDescent="0.25">
      <c r="B12" s="4" t="s">
        <v>23</v>
      </c>
      <c r="C12" s="20">
        <v>0</v>
      </c>
      <c r="D12" s="20">
        <v>0</v>
      </c>
      <c r="E12" s="20">
        <v>0</v>
      </c>
    </row>
    <row r="13" spans="2:5" ht="20.100000000000001" customHeight="1" thickBot="1" x14ac:dyDescent="0.25">
      <c r="B13" s="4" t="s">
        <v>24</v>
      </c>
      <c r="C13" s="20">
        <v>0</v>
      </c>
      <c r="D13" s="20">
        <v>0</v>
      </c>
      <c r="E13" s="20">
        <v>0</v>
      </c>
    </row>
    <row r="14" spans="2:5" ht="20.100000000000001" customHeight="1" thickBot="1" x14ac:dyDescent="0.25">
      <c r="B14" s="4" t="s">
        <v>25</v>
      </c>
      <c r="C14" s="20">
        <v>0</v>
      </c>
      <c r="D14" s="20">
        <v>0</v>
      </c>
      <c r="E14" s="20">
        <v>0</v>
      </c>
    </row>
    <row r="15" spans="2:5" ht="20.100000000000001" customHeight="1" thickBot="1" x14ac:dyDescent="0.25">
      <c r="B15" s="4" t="s">
        <v>26</v>
      </c>
      <c r="C15" s="20">
        <v>2</v>
      </c>
      <c r="D15" s="20">
        <v>0</v>
      </c>
      <c r="E15" s="20">
        <v>2</v>
      </c>
    </row>
    <row r="16" spans="2:5" ht="20.100000000000001" customHeight="1" thickBot="1" x14ac:dyDescent="0.25">
      <c r="B16" s="4" t="s">
        <v>27</v>
      </c>
      <c r="C16" s="20">
        <v>0</v>
      </c>
      <c r="D16" s="20">
        <v>0</v>
      </c>
      <c r="E16" s="20">
        <v>0</v>
      </c>
    </row>
    <row r="17" spans="2:5" ht="20.100000000000001" customHeight="1" thickBot="1" x14ac:dyDescent="0.25">
      <c r="B17" s="4" t="s">
        <v>28</v>
      </c>
      <c r="C17" s="20">
        <v>0</v>
      </c>
      <c r="D17" s="20">
        <v>0</v>
      </c>
      <c r="E17" s="20">
        <v>0</v>
      </c>
    </row>
    <row r="18" spans="2:5" ht="20.100000000000001" customHeight="1" thickBot="1" x14ac:dyDescent="0.25">
      <c r="B18" s="4" t="s">
        <v>29</v>
      </c>
      <c r="C18" s="20">
        <v>0</v>
      </c>
      <c r="D18" s="20">
        <v>0</v>
      </c>
      <c r="E18" s="20">
        <v>0</v>
      </c>
    </row>
    <row r="19" spans="2:5" ht="20.100000000000001" customHeight="1" thickBot="1" x14ac:dyDescent="0.25">
      <c r="B19" s="4" t="s">
        <v>30</v>
      </c>
      <c r="C19" s="20">
        <v>3</v>
      </c>
      <c r="D19" s="20">
        <v>2</v>
      </c>
      <c r="E19" s="20">
        <v>5</v>
      </c>
    </row>
    <row r="20" spans="2:5" ht="20.100000000000001" customHeight="1" thickBot="1" x14ac:dyDescent="0.25">
      <c r="B20" s="4" t="s">
        <v>31</v>
      </c>
      <c r="C20" s="20">
        <v>1</v>
      </c>
      <c r="D20" s="20">
        <v>3</v>
      </c>
      <c r="E20" s="20">
        <v>4</v>
      </c>
    </row>
    <row r="21" spans="2:5" ht="20.100000000000001" customHeight="1" thickBot="1" x14ac:dyDescent="0.25">
      <c r="B21" s="4" t="s">
        <v>32</v>
      </c>
      <c r="C21" s="20">
        <v>0</v>
      </c>
      <c r="D21" s="20">
        <v>0</v>
      </c>
      <c r="E21" s="20">
        <v>0</v>
      </c>
    </row>
    <row r="22" spans="2:5" ht="20.100000000000001" customHeight="1" thickBot="1" x14ac:dyDescent="0.25">
      <c r="B22" s="4" t="s">
        <v>33</v>
      </c>
      <c r="C22" s="20">
        <v>0</v>
      </c>
      <c r="D22" s="20">
        <v>0</v>
      </c>
      <c r="E22" s="20">
        <v>0</v>
      </c>
    </row>
    <row r="23" spans="2:5" ht="20.100000000000001" customHeight="1" thickBot="1" x14ac:dyDescent="0.25">
      <c r="B23" s="4" t="s">
        <v>34</v>
      </c>
      <c r="C23" s="20">
        <v>0</v>
      </c>
      <c r="D23" s="20">
        <v>0</v>
      </c>
      <c r="E23" s="20">
        <v>0</v>
      </c>
    </row>
    <row r="24" spans="2:5" ht="20.100000000000001" customHeight="1" thickBot="1" x14ac:dyDescent="0.25">
      <c r="B24" s="4" t="s">
        <v>35</v>
      </c>
      <c r="C24" s="20">
        <v>0</v>
      </c>
      <c r="D24" s="20">
        <v>0</v>
      </c>
      <c r="E24" s="20">
        <v>0</v>
      </c>
    </row>
    <row r="25" spans="2:5" ht="20.100000000000001" customHeight="1" thickBot="1" x14ac:dyDescent="0.25">
      <c r="B25" s="4" t="s">
        <v>36</v>
      </c>
      <c r="C25" s="20">
        <v>0</v>
      </c>
      <c r="D25" s="20">
        <v>0</v>
      </c>
      <c r="E25" s="20">
        <v>0</v>
      </c>
    </row>
    <row r="26" spans="2:5" ht="20.100000000000001" customHeight="1" thickBot="1" x14ac:dyDescent="0.25">
      <c r="B26" s="5" t="s">
        <v>37</v>
      </c>
      <c r="C26" s="20">
        <v>0</v>
      </c>
      <c r="D26" s="20">
        <v>0</v>
      </c>
      <c r="E26" s="20">
        <v>0</v>
      </c>
    </row>
    <row r="27" spans="2:5" ht="20.100000000000001" customHeight="1" thickBot="1" x14ac:dyDescent="0.25">
      <c r="B27" s="6" t="s">
        <v>38</v>
      </c>
      <c r="C27" s="21">
        <v>0</v>
      </c>
      <c r="D27" s="21">
        <v>0</v>
      </c>
      <c r="E27" s="21">
        <v>0</v>
      </c>
    </row>
    <row r="28" spans="2:5" ht="20.100000000000001" customHeight="1" thickBot="1" x14ac:dyDescent="0.25">
      <c r="B28" s="7" t="s">
        <v>39</v>
      </c>
      <c r="C28" s="9">
        <f>SUM(C11:C27)</f>
        <v>6</v>
      </c>
      <c r="D28" s="9">
        <f>SUM(D11:D27)</f>
        <v>6</v>
      </c>
      <c r="E28" s="9">
        <f>SUM(E11:E27)</f>
        <v>12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5"/>
      <c r="C12" s="87" t="s">
        <v>135</v>
      </c>
      <c r="D12" s="87"/>
      <c r="E12" s="87"/>
      <c r="F12" s="87"/>
      <c r="G12" s="87"/>
      <c r="H12" s="87" t="s">
        <v>136</v>
      </c>
      <c r="I12" s="87"/>
      <c r="J12" s="87"/>
      <c r="K12" s="87"/>
      <c r="L12" s="87"/>
      <c r="M12" s="87" t="s">
        <v>137</v>
      </c>
      <c r="N12" s="87"/>
      <c r="O12" s="87"/>
      <c r="P12" s="87"/>
      <c r="Q12" s="87"/>
      <c r="R12" s="87" t="s">
        <v>138</v>
      </c>
      <c r="S12" s="87"/>
      <c r="T12" s="87"/>
      <c r="U12" s="87"/>
      <c r="V12" s="87"/>
      <c r="W12" s="87" t="s">
        <v>139</v>
      </c>
      <c r="X12" s="87"/>
      <c r="Y12" s="87"/>
      <c r="Z12" s="87"/>
      <c r="AA12" s="87"/>
      <c r="AB12" s="87" t="s">
        <v>52</v>
      </c>
      <c r="AC12" s="87"/>
      <c r="AD12" s="87"/>
      <c r="AE12" s="87"/>
      <c r="AF12" s="87"/>
    </row>
    <row r="13" spans="2:32" ht="28.5" customHeight="1" x14ac:dyDescent="0.2">
      <c r="B13" s="25"/>
      <c r="C13" s="88" t="s">
        <v>77</v>
      </c>
      <c r="D13" s="88" t="s">
        <v>140</v>
      </c>
      <c r="E13" s="88"/>
      <c r="F13" s="88"/>
      <c r="G13" s="88" t="s">
        <v>141</v>
      </c>
      <c r="H13" s="88" t="s">
        <v>77</v>
      </c>
      <c r="I13" s="88" t="s">
        <v>140</v>
      </c>
      <c r="J13" s="88"/>
      <c r="K13" s="88"/>
      <c r="L13" s="88" t="s">
        <v>141</v>
      </c>
      <c r="M13" s="88" t="s">
        <v>77</v>
      </c>
      <c r="N13" s="88" t="s">
        <v>140</v>
      </c>
      <c r="O13" s="88"/>
      <c r="P13" s="88"/>
      <c r="Q13" s="88" t="s">
        <v>141</v>
      </c>
      <c r="R13" s="88" t="s">
        <v>77</v>
      </c>
      <c r="S13" s="88" t="s">
        <v>140</v>
      </c>
      <c r="T13" s="88"/>
      <c r="U13" s="88"/>
      <c r="V13" s="88" t="s">
        <v>141</v>
      </c>
      <c r="W13" s="88" t="s">
        <v>77</v>
      </c>
      <c r="X13" s="88" t="s">
        <v>140</v>
      </c>
      <c r="Y13" s="88"/>
      <c r="Z13" s="88"/>
      <c r="AA13" s="88" t="s">
        <v>141</v>
      </c>
      <c r="AB13" s="88" t="s">
        <v>77</v>
      </c>
      <c r="AC13" s="88" t="s">
        <v>140</v>
      </c>
      <c r="AD13" s="88"/>
      <c r="AE13" s="88"/>
      <c r="AF13" s="88" t="s">
        <v>141</v>
      </c>
    </row>
    <row r="14" spans="2:32" ht="28.5" customHeight="1" thickBot="1" x14ac:dyDescent="0.25">
      <c r="B14" s="11"/>
      <c r="C14" s="88"/>
      <c r="D14" s="27" t="s">
        <v>142</v>
      </c>
      <c r="E14" s="27" t="s">
        <v>143</v>
      </c>
      <c r="F14" s="27" t="s">
        <v>144</v>
      </c>
      <c r="G14" s="88"/>
      <c r="H14" s="88"/>
      <c r="I14" s="27" t="s">
        <v>142</v>
      </c>
      <c r="J14" s="27" t="s">
        <v>143</v>
      </c>
      <c r="K14" s="27" t="s">
        <v>144</v>
      </c>
      <c r="L14" s="88"/>
      <c r="M14" s="88"/>
      <c r="N14" s="27" t="s">
        <v>142</v>
      </c>
      <c r="O14" s="27" t="s">
        <v>143</v>
      </c>
      <c r="P14" s="27" t="s">
        <v>144</v>
      </c>
      <c r="Q14" s="88"/>
      <c r="R14" s="88"/>
      <c r="S14" s="27" t="s">
        <v>142</v>
      </c>
      <c r="T14" s="27" t="s">
        <v>143</v>
      </c>
      <c r="U14" s="27" t="s">
        <v>144</v>
      </c>
      <c r="V14" s="88"/>
      <c r="W14" s="88"/>
      <c r="X14" s="27" t="s">
        <v>142</v>
      </c>
      <c r="Y14" s="27" t="s">
        <v>143</v>
      </c>
      <c r="Z14" s="27" t="s">
        <v>144</v>
      </c>
      <c r="AA14" s="88"/>
      <c r="AB14" s="88"/>
      <c r="AC14" s="27" t="s">
        <v>142</v>
      </c>
      <c r="AD14" s="27" t="s">
        <v>143</v>
      </c>
      <c r="AE14" s="27" t="s">
        <v>144</v>
      </c>
      <c r="AF14" s="88"/>
    </row>
    <row r="15" spans="2:32" ht="20.100000000000001" customHeight="1" thickBot="1" x14ac:dyDescent="0.25">
      <c r="B15" s="3" t="s">
        <v>22</v>
      </c>
      <c r="C15" s="19">
        <v>1888</v>
      </c>
      <c r="D15" s="19">
        <v>11</v>
      </c>
      <c r="E15" s="19">
        <v>1353</v>
      </c>
      <c r="F15" s="19">
        <v>524</v>
      </c>
      <c r="G15" s="19">
        <v>0</v>
      </c>
      <c r="H15" s="19">
        <v>3</v>
      </c>
      <c r="I15" s="19">
        <v>0</v>
      </c>
      <c r="J15" s="19">
        <v>3</v>
      </c>
      <c r="K15" s="19">
        <v>0</v>
      </c>
      <c r="L15" s="19">
        <v>0</v>
      </c>
      <c r="M15" s="19">
        <v>87</v>
      </c>
      <c r="N15" s="19">
        <v>0</v>
      </c>
      <c r="O15" s="19">
        <v>74</v>
      </c>
      <c r="P15" s="19">
        <v>13</v>
      </c>
      <c r="Q15" s="19">
        <v>0</v>
      </c>
      <c r="R15" s="19">
        <v>80</v>
      </c>
      <c r="S15" s="19">
        <v>0</v>
      </c>
      <c r="T15" s="19">
        <v>78</v>
      </c>
      <c r="U15" s="19">
        <v>2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2058</v>
      </c>
      <c r="AC15" s="19">
        <v>11</v>
      </c>
      <c r="AD15" s="19">
        <v>1508</v>
      </c>
      <c r="AE15" s="19">
        <v>539</v>
      </c>
      <c r="AF15" s="19">
        <v>0</v>
      </c>
    </row>
    <row r="16" spans="2:32" ht="20.100000000000001" customHeight="1" thickBot="1" x14ac:dyDescent="0.25">
      <c r="B16" s="4" t="s">
        <v>23</v>
      </c>
      <c r="C16" s="20">
        <v>244</v>
      </c>
      <c r="D16" s="20">
        <v>3</v>
      </c>
      <c r="E16" s="20">
        <v>198</v>
      </c>
      <c r="F16" s="20">
        <v>43</v>
      </c>
      <c r="G16" s="20">
        <v>0</v>
      </c>
      <c r="H16" s="20">
        <v>3</v>
      </c>
      <c r="I16" s="20">
        <v>0</v>
      </c>
      <c r="J16" s="20">
        <v>3</v>
      </c>
      <c r="K16" s="20">
        <v>0</v>
      </c>
      <c r="L16" s="20">
        <v>0</v>
      </c>
      <c r="M16" s="20">
        <v>9</v>
      </c>
      <c r="N16" s="20">
        <v>0</v>
      </c>
      <c r="O16" s="20">
        <v>8</v>
      </c>
      <c r="P16" s="20">
        <v>1</v>
      </c>
      <c r="Q16" s="20">
        <v>0</v>
      </c>
      <c r="R16" s="20">
        <v>20</v>
      </c>
      <c r="S16" s="20">
        <v>0</v>
      </c>
      <c r="T16" s="20">
        <v>20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276</v>
      </c>
      <c r="AC16" s="20">
        <v>3</v>
      </c>
      <c r="AD16" s="20">
        <v>229</v>
      </c>
      <c r="AE16" s="20">
        <v>44</v>
      </c>
      <c r="AF16" s="20">
        <v>0</v>
      </c>
    </row>
    <row r="17" spans="2:32" ht="20.100000000000001" customHeight="1" thickBot="1" x14ac:dyDescent="0.25">
      <c r="B17" s="4" t="s">
        <v>24</v>
      </c>
      <c r="C17" s="20">
        <v>231</v>
      </c>
      <c r="D17" s="20">
        <v>0</v>
      </c>
      <c r="E17" s="20">
        <v>182</v>
      </c>
      <c r="F17" s="20">
        <v>49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</v>
      </c>
      <c r="N17" s="20">
        <v>0</v>
      </c>
      <c r="O17" s="20">
        <v>1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232</v>
      </c>
      <c r="AC17" s="20">
        <v>0</v>
      </c>
      <c r="AD17" s="20">
        <v>183</v>
      </c>
      <c r="AE17" s="20">
        <v>49</v>
      </c>
      <c r="AF17" s="20">
        <v>0</v>
      </c>
    </row>
    <row r="18" spans="2:32" ht="20.100000000000001" customHeight="1" thickBot="1" x14ac:dyDescent="0.25">
      <c r="B18" s="4" t="s">
        <v>25</v>
      </c>
      <c r="C18" s="20">
        <v>410</v>
      </c>
      <c r="D18" s="20">
        <v>0</v>
      </c>
      <c r="E18" s="20">
        <v>329</v>
      </c>
      <c r="F18" s="20">
        <v>81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5</v>
      </c>
      <c r="N18" s="20">
        <v>0</v>
      </c>
      <c r="O18" s="20">
        <v>4</v>
      </c>
      <c r="P18" s="20">
        <v>1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415</v>
      </c>
      <c r="AC18" s="20">
        <v>0</v>
      </c>
      <c r="AD18" s="20">
        <v>333</v>
      </c>
      <c r="AE18" s="20">
        <v>82</v>
      </c>
      <c r="AF18" s="20">
        <v>0</v>
      </c>
    </row>
    <row r="19" spans="2:32" ht="20.100000000000001" customHeight="1" thickBot="1" x14ac:dyDescent="0.25">
      <c r="B19" s="4" t="s">
        <v>26</v>
      </c>
      <c r="C19" s="20">
        <v>390</v>
      </c>
      <c r="D19" s="20">
        <v>0</v>
      </c>
      <c r="E19" s="20">
        <v>258</v>
      </c>
      <c r="F19" s="20">
        <v>132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18</v>
      </c>
      <c r="N19" s="20">
        <v>0</v>
      </c>
      <c r="O19" s="20">
        <v>18</v>
      </c>
      <c r="P19" s="20">
        <v>0</v>
      </c>
      <c r="Q19" s="20">
        <v>0</v>
      </c>
      <c r="R19" s="20">
        <v>7</v>
      </c>
      <c r="S19" s="20">
        <v>0</v>
      </c>
      <c r="T19" s="20">
        <v>7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415</v>
      </c>
      <c r="AC19" s="20">
        <v>0</v>
      </c>
      <c r="AD19" s="20">
        <v>283</v>
      </c>
      <c r="AE19" s="20">
        <v>132</v>
      </c>
      <c r="AF19" s="20">
        <v>0</v>
      </c>
    </row>
    <row r="20" spans="2:32" ht="20.100000000000001" customHeight="1" thickBot="1" x14ac:dyDescent="0.25">
      <c r="B20" s="4" t="s">
        <v>27</v>
      </c>
      <c r="C20" s="20">
        <v>90</v>
      </c>
      <c r="D20" s="20">
        <v>0</v>
      </c>
      <c r="E20" s="20">
        <v>59</v>
      </c>
      <c r="F20" s="20">
        <v>31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3</v>
      </c>
      <c r="N20" s="20">
        <v>0</v>
      </c>
      <c r="O20" s="20">
        <v>2</v>
      </c>
      <c r="P20" s="20">
        <v>1</v>
      </c>
      <c r="Q20" s="20">
        <v>0</v>
      </c>
      <c r="R20" s="20">
        <v>2</v>
      </c>
      <c r="S20" s="20">
        <v>0</v>
      </c>
      <c r="T20" s="20">
        <v>2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95</v>
      </c>
      <c r="AC20" s="20">
        <v>0</v>
      </c>
      <c r="AD20" s="20">
        <v>63</v>
      </c>
      <c r="AE20" s="20">
        <v>32</v>
      </c>
      <c r="AF20" s="20">
        <v>0</v>
      </c>
    </row>
    <row r="21" spans="2:32" ht="20.100000000000001" customHeight="1" thickBot="1" x14ac:dyDescent="0.25">
      <c r="B21" s="4" t="s">
        <v>28</v>
      </c>
      <c r="C21" s="20">
        <v>444</v>
      </c>
      <c r="D21" s="20">
        <v>0</v>
      </c>
      <c r="E21" s="20">
        <v>347</v>
      </c>
      <c r="F21" s="20">
        <v>97</v>
      </c>
      <c r="G21" s="20">
        <v>0</v>
      </c>
      <c r="H21" s="20">
        <v>1</v>
      </c>
      <c r="I21" s="20">
        <v>0</v>
      </c>
      <c r="J21" s="20">
        <v>0</v>
      </c>
      <c r="K21" s="20">
        <v>1</v>
      </c>
      <c r="L21" s="20">
        <v>0</v>
      </c>
      <c r="M21" s="20">
        <v>5</v>
      </c>
      <c r="N21" s="20">
        <v>0</v>
      </c>
      <c r="O21" s="20">
        <v>5</v>
      </c>
      <c r="P21" s="20">
        <v>0</v>
      </c>
      <c r="Q21" s="20">
        <v>0</v>
      </c>
      <c r="R21" s="20">
        <v>4</v>
      </c>
      <c r="S21" s="20">
        <v>0</v>
      </c>
      <c r="T21" s="20">
        <v>4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454</v>
      </c>
      <c r="AC21" s="20">
        <v>0</v>
      </c>
      <c r="AD21" s="20">
        <v>356</v>
      </c>
      <c r="AE21" s="20">
        <v>98</v>
      </c>
      <c r="AF21" s="20">
        <v>0</v>
      </c>
    </row>
    <row r="22" spans="2:32" ht="20.100000000000001" customHeight="1" thickBot="1" x14ac:dyDescent="0.25">
      <c r="B22" s="4" t="s">
        <v>29</v>
      </c>
      <c r="C22" s="20">
        <v>466</v>
      </c>
      <c r="D22" s="20">
        <v>0</v>
      </c>
      <c r="E22" s="20">
        <v>350</v>
      </c>
      <c r="F22" s="20">
        <v>116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14</v>
      </c>
      <c r="N22" s="20">
        <v>0</v>
      </c>
      <c r="O22" s="20">
        <v>14</v>
      </c>
      <c r="P22" s="20">
        <v>0</v>
      </c>
      <c r="Q22" s="20">
        <v>0</v>
      </c>
      <c r="R22" s="20">
        <v>4</v>
      </c>
      <c r="S22" s="20">
        <v>0</v>
      </c>
      <c r="T22" s="20">
        <v>4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484</v>
      </c>
      <c r="AC22" s="20">
        <v>0</v>
      </c>
      <c r="AD22" s="20">
        <v>368</v>
      </c>
      <c r="AE22" s="20">
        <v>116</v>
      </c>
      <c r="AF22" s="20">
        <v>0</v>
      </c>
    </row>
    <row r="23" spans="2:32" ht="20.100000000000001" customHeight="1" thickBot="1" x14ac:dyDescent="0.25">
      <c r="B23" s="4" t="s">
        <v>30</v>
      </c>
      <c r="C23" s="20">
        <v>1468</v>
      </c>
      <c r="D23" s="20">
        <v>1</v>
      </c>
      <c r="E23" s="20">
        <v>661</v>
      </c>
      <c r="F23" s="20">
        <v>806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20</v>
      </c>
      <c r="N23" s="20">
        <v>0</v>
      </c>
      <c r="O23" s="20">
        <v>19</v>
      </c>
      <c r="P23" s="20">
        <v>1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1488</v>
      </c>
      <c r="AC23" s="20">
        <v>1</v>
      </c>
      <c r="AD23" s="20">
        <v>680</v>
      </c>
      <c r="AE23" s="20">
        <v>807</v>
      </c>
      <c r="AF23" s="20">
        <v>0</v>
      </c>
    </row>
    <row r="24" spans="2:32" ht="20.100000000000001" customHeight="1" thickBot="1" x14ac:dyDescent="0.25">
      <c r="B24" s="4" t="s">
        <v>31</v>
      </c>
      <c r="C24" s="20">
        <v>1258</v>
      </c>
      <c r="D24" s="20">
        <v>12</v>
      </c>
      <c r="E24" s="20">
        <v>1025</v>
      </c>
      <c r="F24" s="20">
        <v>221</v>
      </c>
      <c r="G24" s="20">
        <v>0</v>
      </c>
      <c r="H24" s="20">
        <v>1</v>
      </c>
      <c r="I24" s="20">
        <v>0</v>
      </c>
      <c r="J24" s="20">
        <v>0</v>
      </c>
      <c r="K24" s="20">
        <v>1</v>
      </c>
      <c r="L24" s="20">
        <v>0</v>
      </c>
      <c r="M24" s="20">
        <v>44</v>
      </c>
      <c r="N24" s="20">
        <v>0</v>
      </c>
      <c r="O24" s="20">
        <v>41</v>
      </c>
      <c r="P24" s="20">
        <v>3</v>
      </c>
      <c r="Q24" s="20">
        <v>0</v>
      </c>
      <c r="R24" s="20">
        <v>17</v>
      </c>
      <c r="S24" s="20">
        <v>0</v>
      </c>
      <c r="T24" s="20">
        <v>17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1320</v>
      </c>
      <c r="AC24" s="20">
        <v>12</v>
      </c>
      <c r="AD24" s="20">
        <v>1083</v>
      </c>
      <c r="AE24" s="20">
        <v>225</v>
      </c>
      <c r="AF24" s="20">
        <v>0</v>
      </c>
    </row>
    <row r="25" spans="2:32" ht="20.100000000000001" customHeight="1" thickBot="1" x14ac:dyDescent="0.25">
      <c r="B25" s="4" t="s">
        <v>32</v>
      </c>
      <c r="C25" s="20">
        <v>243</v>
      </c>
      <c r="D25" s="20">
        <v>4</v>
      </c>
      <c r="E25" s="20">
        <v>182</v>
      </c>
      <c r="F25" s="20">
        <v>57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2</v>
      </c>
      <c r="N25" s="20">
        <v>0</v>
      </c>
      <c r="O25" s="20">
        <v>2</v>
      </c>
      <c r="P25" s="20">
        <v>0</v>
      </c>
      <c r="Q25" s="20">
        <v>0</v>
      </c>
      <c r="R25" s="20">
        <v>3</v>
      </c>
      <c r="S25" s="20">
        <v>0</v>
      </c>
      <c r="T25" s="20">
        <v>1</v>
      </c>
      <c r="U25" s="20">
        <v>2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248</v>
      </c>
      <c r="AC25" s="20">
        <v>4</v>
      </c>
      <c r="AD25" s="20">
        <v>185</v>
      </c>
      <c r="AE25" s="20">
        <v>59</v>
      </c>
      <c r="AF25" s="20">
        <v>0</v>
      </c>
    </row>
    <row r="26" spans="2:32" ht="20.100000000000001" customHeight="1" thickBot="1" x14ac:dyDescent="0.25">
      <c r="B26" s="4" t="s">
        <v>33</v>
      </c>
      <c r="C26" s="20">
        <v>466</v>
      </c>
      <c r="D26" s="20">
        <v>0</v>
      </c>
      <c r="E26" s="20">
        <v>278</v>
      </c>
      <c r="F26" s="20">
        <v>188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25</v>
      </c>
      <c r="N26" s="20">
        <v>0</v>
      </c>
      <c r="O26" s="20">
        <v>25</v>
      </c>
      <c r="P26" s="20">
        <v>0</v>
      </c>
      <c r="Q26" s="20">
        <v>0</v>
      </c>
      <c r="R26" s="20">
        <v>1</v>
      </c>
      <c r="S26" s="20">
        <v>0</v>
      </c>
      <c r="T26" s="20">
        <v>1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492</v>
      </c>
      <c r="AC26" s="20">
        <v>0</v>
      </c>
      <c r="AD26" s="20">
        <v>304</v>
      </c>
      <c r="AE26" s="20">
        <v>188</v>
      </c>
      <c r="AF26" s="20">
        <v>0</v>
      </c>
    </row>
    <row r="27" spans="2:32" ht="20.100000000000001" customHeight="1" thickBot="1" x14ac:dyDescent="0.25">
      <c r="B27" s="4" t="s">
        <v>34</v>
      </c>
      <c r="C27" s="20">
        <v>1402</v>
      </c>
      <c r="D27" s="20">
        <v>0</v>
      </c>
      <c r="E27" s="20">
        <v>565</v>
      </c>
      <c r="F27" s="20">
        <v>837</v>
      </c>
      <c r="G27" s="20">
        <v>0</v>
      </c>
      <c r="H27" s="20">
        <v>15</v>
      </c>
      <c r="I27" s="20">
        <v>0</v>
      </c>
      <c r="J27" s="20">
        <v>11</v>
      </c>
      <c r="K27" s="20">
        <v>4</v>
      </c>
      <c r="L27" s="20">
        <v>0</v>
      </c>
      <c r="M27" s="20">
        <v>69</v>
      </c>
      <c r="N27" s="20">
        <v>0</v>
      </c>
      <c r="O27" s="20">
        <v>67</v>
      </c>
      <c r="P27" s="20">
        <v>2</v>
      </c>
      <c r="Q27" s="20">
        <v>0</v>
      </c>
      <c r="R27" s="20">
        <v>4</v>
      </c>
      <c r="S27" s="20">
        <v>0</v>
      </c>
      <c r="T27" s="20">
        <v>4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1490</v>
      </c>
      <c r="AC27" s="20">
        <v>0</v>
      </c>
      <c r="AD27" s="20">
        <v>647</v>
      </c>
      <c r="AE27" s="20">
        <v>843</v>
      </c>
      <c r="AF27" s="20">
        <v>0</v>
      </c>
    </row>
    <row r="28" spans="2:32" ht="20.100000000000001" customHeight="1" thickBot="1" x14ac:dyDescent="0.25">
      <c r="B28" s="4" t="s">
        <v>35</v>
      </c>
      <c r="C28" s="20">
        <v>361</v>
      </c>
      <c r="D28" s="20">
        <v>6</v>
      </c>
      <c r="E28" s="20">
        <v>281</v>
      </c>
      <c r="F28" s="20">
        <v>74</v>
      </c>
      <c r="G28" s="20">
        <v>0</v>
      </c>
      <c r="H28" s="20">
        <v>5</v>
      </c>
      <c r="I28" s="20">
        <v>0</v>
      </c>
      <c r="J28" s="20">
        <v>5</v>
      </c>
      <c r="K28" s="20">
        <v>0</v>
      </c>
      <c r="L28" s="20">
        <v>0</v>
      </c>
      <c r="M28" s="20">
        <v>28</v>
      </c>
      <c r="N28" s="20">
        <v>0</v>
      </c>
      <c r="O28" s="20">
        <v>28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394</v>
      </c>
      <c r="AC28" s="20">
        <v>6</v>
      </c>
      <c r="AD28" s="20">
        <v>314</v>
      </c>
      <c r="AE28" s="20">
        <v>74</v>
      </c>
      <c r="AF28" s="20">
        <v>0</v>
      </c>
    </row>
    <row r="29" spans="2:32" ht="20.100000000000001" customHeight="1" thickBot="1" x14ac:dyDescent="0.25">
      <c r="B29" s="4" t="s">
        <v>36</v>
      </c>
      <c r="C29" s="20">
        <v>126</v>
      </c>
      <c r="D29" s="20">
        <v>0</v>
      </c>
      <c r="E29" s="20">
        <v>97</v>
      </c>
      <c r="F29" s="20">
        <v>29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126</v>
      </c>
      <c r="AC29" s="20">
        <v>0</v>
      </c>
      <c r="AD29" s="20">
        <v>97</v>
      </c>
      <c r="AE29" s="20">
        <v>29</v>
      </c>
      <c r="AF29" s="20">
        <v>0</v>
      </c>
    </row>
    <row r="30" spans="2:32" ht="20.100000000000001" customHeight="1" thickBot="1" x14ac:dyDescent="0.25">
      <c r="B30" s="5" t="s">
        <v>37</v>
      </c>
      <c r="C30" s="20">
        <v>239</v>
      </c>
      <c r="D30" s="20">
        <v>0</v>
      </c>
      <c r="E30" s="20">
        <v>174</v>
      </c>
      <c r="F30" s="20">
        <v>65</v>
      </c>
      <c r="G30" s="20">
        <v>0</v>
      </c>
      <c r="H30" s="20">
        <v>3</v>
      </c>
      <c r="I30" s="20">
        <v>0</v>
      </c>
      <c r="J30" s="20">
        <v>2</v>
      </c>
      <c r="K30" s="20">
        <v>1</v>
      </c>
      <c r="L30" s="20">
        <v>0</v>
      </c>
      <c r="M30" s="20">
        <v>4</v>
      </c>
      <c r="N30" s="20">
        <v>0</v>
      </c>
      <c r="O30" s="20">
        <v>4</v>
      </c>
      <c r="P30" s="20">
        <v>0</v>
      </c>
      <c r="Q30" s="20">
        <v>0</v>
      </c>
      <c r="R30" s="20">
        <v>2</v>
      </c>
      <c r="S30" s="20">
        <v>0</v>
      </c>
      <c r="T30" s="20">
        <v>2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248</v>
      </c>
      <c r="AC30" s="20">
        <v>0</v>
      </c>
      <c r="AD30" s="20">
        <v>182</v>
      </c>
      <c r="AE30" s="20">
        <v>66</v>
      </c>
      <c r="AF30" s="20">
        <v>0</v>
      </c>
    </row>
    <row r="31" spans="2:32" ht="20.100000000000001" customHeight="1" thickBot="1" x14ac:dyDescent="0.25">
      <c r="B31" s="6" t="s">
        <v>38</v>
      </c>
      <c r="C31" s="21">
        <v>66</v>
      </c>
      <c r="D31" s="21">
        <v>0</v>
      </c>
      <c r="E31" s="21">
        <v>58</v>
      </c>
      <c r="F31" s="21">
        <v>8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</v>
      </c>
      <c r="N31" s="21">
        <v>0</v>
      </c>
      <c r="O31" s="21">
        <v>0</v>
      </c>
      <c r="P31" s="21">
        <v>1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67</v>
      </c>
      <c r="AC31" s="21">
        <v>0</v>
      </c>
      <c r="AD31" s="21">
        <v>58</v>
      </c>
      <c r="AE31" s="21">
        <v>9</v>
      </c>
      <c r="AF31" s="21">
        <v>0</v>
      </c>
    </row>
    <row r="32" spans="2:32" ht="20.100000000000001" customHeight="1" thickBot="1" x14ac:dyDescent="0.25">
      <c r="B32" s="7" t="s">
        <v>39</v>
      </c>
      <c r="C32" s="9">
        <f>SUM(C15:C31)</f>
        <v>9792</v>
      </c>
      <c r="D32" s="9">
        <f t="shared" ref="D32:AF32" si="0">SUM(D15:D31)</f>
        <v>37</v>
      </c>
      <c r="E32" s="9">
        <f t="shared" si="0"/>
        <v>6397</v>
      </c>
      <c r="F32" s="9">
        <f t="shared" si="0"/>
        <v>3358</v>
      </c>
      <c r="G32" s="9">
        <f t="shared" si="0"/>
        <v>0</v>
      </c>
      <c r="H32" s="9">
        <f t="shared" si="0"/>
        <v>31</v>
      </c>
      <c r="I32" s="9">
        <f t="shared" si="0"/>
        <v>0</v>
      </c>
      <c r="J32" s="9">
        <f t="shared" si="0"/>
        <v>24</v>
      </c>
      <c r="K32" s="9">
        <f t="shared" si="0"/>
        <v>7</v>
      </c>
      <c r="L32" s="9">
        <f t="shared" si="0"/>
        <v>0</v>
      </c>
      <c r="M32" s="9">
        <f t="shared" si="0"/>
        <v>335</v>
      </c>
      <c r="N32" s="9">
        <f t="shared" si="0"/>
        <v>0</v>
      </c>
      <c r="O32" s="9">
        <f t="shared" si="0"/>
        <v>312</v>
      </c>
      <c r="P32" s="9">
        <f t="shared" si="0"/>
        <v>23</v>
      </c>
      <c r="Q32" s="9">
        <f t="shared" si="0"/>
        <v>0</v>
      </c>
      <c r="R32" s="9">
        <f t="shared" si="0"/>
        <v>144</v>
      </c>
      <c r="S32" s="9">
        <f t="shared" si="0"/>
        <v>0</v>
      </c>
      <c r="T32" s="9">
        <f t="shared" si="0"/>
        <v>140</v>
      </c>
      <c r="U32" s="9">
        <f t="shared" si="0"/>
        <v>4</v>
      </c>
      <c r="V32" s="9">
        <f t="shared" si="0"/>
        <v>0</v>
      </c>
      <c r="W32" s="9">
        <f t="shared" si="0"/>
        <v>0</v>
      </c>
      <c r="X32" s="9">
        <f t="shared" si="0"/>
        <v>0</v>
      </c>
      <c r="Y32" s="9">
        <f t="shared" si="0"/>
        <v>0</v>
      </c>
      <c r="Z32" s="9">
        <f t="shared" si="0"/>
        <v>0</v>
      </c>
      <c r="AA32" s="9">
        <f t="shared" si="0"/>
        <v>0</v>
      </c>
      <c r="AB32" s="9">
        <f t="shared" si="0"/>
        <v>10302</v>
      </c>
      <c r="AC32" s="9">
        <f t="shared" si="0"/>
        <v>37</v>
      </c>
      <c r="AD32" s="9">
        <f t="shared" si="0"/>
        <v>6873</v>
      </c>
      <c r="AE32" s="9">
        <f t="shared" si="0"/>
        <v>3392</v>
      </c>
      <c r="AF32" s="9">
        <f t="shared" si="0"/>
        <v>0</v>
      </c>
    </row>
    <row r="33" spans="3:32" x14ac:dyDescent="0.2"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5"/>
      <c r="C12" s="87" t="s">
        <v>77</v>
      </c>
      <c r="D12" s="87"/>
      <c r="E12" s="87"/>
      <c r="F12" s="87"/>
      <c r="G12" s="87"/>
      <c r="H12" s="87" t="s">
        <v>140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  <row r="13" spans="2:22" ht="25.5" customHeight="1" x14ac:dyDescent="0.2">
      <c r="B13" s="25"/>
      <c r="C13" s="87"/>
      <c r="D13" s="87"/>
      <c r="E13" s="87"/>
      <c r="F13" s="87"/>
      <c r="G13" s="87"/>
      <c r="H13" s="87" t="s">
        <v>142</v>
      </c>
      <c r="I13" s="87"/>
      <c r="J13" s="87"/>
      <c r="K13" s="87"/>
      <c r="L13" s="89"/>
      <c r="M13" s="87" t="s">
        <v>143</v>
      </c>
      <c r="N13" s="87"/>
      <c r="O13" s="87"/>
      <c r="P13" s="87"/>
      <c r="Q13" s="89"/>
      <c r="R13" s="87" t="s">
        <v>144</v>
      </c>
      <c r="S13" s="87"/>
      <c r="T13" s="87"/>
      <c r="U13" s="87"/>
      <c r="V13" s="89"/>
    </row>
    <row r="14" spans="2:22" ht="45" customHeight="1" x14ac:dyDescent="0.2">
      <c r="B14" s="25"/>
      <c r="C14" s="58" t="s">
        <v>135</v>
      </c>
      <c r="D14" s="58" t="s">
        <v>136</v>
      </c>
      <c r="E14" s="58" t="s">
        <v>145</v>
      </c>
      <c r="F14" s="58" t="s">
        <v>146</v>
      </c>
      <c r="G14" s="58" t="s">
        <v>139</v>
      </c>
      <c r="H14" s="58" t="s">
        <v>135</v>
      </c>
      <c r="I14" s="58" t="s">
        <v>136</v>
      </c>
      <c r="J14" s="58" t="s">
        <v>145</v>
      </c>
      <c r="K14" s="58" t="s">
        <v>146</v>
      </c>
      <c r="L14" s="58" t="s">
        <v>139</v>
      </c>
      <c r="M14" s="58" t="s">
        <v>135</v>
      </c>
      <c r="N14" s="58" t="s">
        <v>136</v>
      </c>
      <c r="O14" s="58" t="s">
        <v>145</v>
      </c>
      <c r="P14" s="58" t="s">
        <v>146</v>
      </c>
      <c r="Q14" s="58" t="s">
        <v>139</v>
      </c>
      <c r="R14" s="58" t="s">
        <v>135</v>
      </c>
      <c r="S14" s="58" t="s">
        <v>136</v>
      </c>
      <c r="T14" s="58" t="s">
        <v>145</v>
      </c>
      <c r="U14" s="58" t="s">
        <v>146</v>
      </c>
      <c r="V14" s="58" t="s">
        <v>139</v>
      </c>
    </row>
    <row r="15" spans="2:22" ht="20.100000000000001" customHeight="1" thickBot="1" x14ac:dyDescent="0.25">
      <c r="B15" s="3" t="s">
        <v>22</v>
      </c>
      <c r="C15" s="31">
        <f>IF('Órdenes según Instancia'!AB15=0,"-",('Órdenes según Instancia'!C15/'Órdenes según Instancia'!AB15))</f>
        <v>0.91739552964042759</v>
      </c>
      <c r="D15" s="31">
        <f>IF('Órdenes según Instancia'!AB15=0,"-",('Órdenes según Instancia'!H15/'Órdenes según Instancia'!AB15))</f>
        <v>1.4577259475218659E-3</v>
      </c>
      <c r="E15" s="31">
        <f>IF('Órdenes según Instancia'!AB15=0,"-",('Órdenes según Instancia'!M15/'Órdenes según Instancia'!AB15))</f>
        <v>4.2274052478134108E-2</v>
      </c>
      <c r="F15" s="31">
        <f>IF('Órdenes según Instancia'!AB15=0,"-",('Órdenes según Instancia'!R15/'Órdenes según Instancia'!AB15))</f>
        <v>3.8872691933916424E-2</v>
      </c>
      <c r="G15" s="31">
        <f>IF('Órdenes según Instancia'!AB15=0,"-",('Órdenes según Instancia'!W15/'Órdenes según Instancia'!AB15))</f>
        <v>0</v>
      </c>
      <c r="H15" s="31">
        <f>IF('Órdenes según Instancia'!AC15=0,"-",('Órdenes según Instancia'!D15/'Órdenes según Instancia'!AC15))</f>
        <v>1</v>
      </c>
      <c r="I15" s="31">
        <f>IF('Órdenes según Instancia'!AC15=0,"-",('Órdenes según Instancia'!I15/'Órdenes según Instancia'!AC15))</f>
        <v>0</v>
      </c>
      <c r="J15" s="31">
        <f>IF('Órdenes según Instancia'!AC15=0,"-",('Órdenes según Instancia'!N15/'Órdenes según Instancia'!AC15))</f>
        <v>0</v>
      </c>
      <c r="K15" s="31">
        <f>IF('Órdenes según Instancia'!AC15=0,"-",('Órdenes según Instancia'!S15/'Órdenes según Instancia'!AC15))</f>
        <v>0</v>
      </c>
      <c r="L15" s="31">
        <f>IF('Órdenes según Instancia'!AC15=0,"-",('Órdenes según Instancia'!X15/'Órdenes según Instancia'!AC15))</f>
        <v>0</v>
      </c>
      <c r="M15" s="31">
        <f>IF('Órdenes según Instancia'!AD15=0,"-",('Órdenes según Instancia'!E15/'Órdenes según Instancia'!AD15))</f>
        <v>0.89721485411140589</v>
      </c>
      <c r="N15" s="31">
        <f>IF('Órdenes según Instancia'!AD15=0,"-",('Órdenes según Instancia'!J15/'Órdenes según Instancia'!AD15))</f>
        <v>1.9893899204244032E-3</v>
      </c>
      <c r="O15" s="31">
        <f>IF('Órdenes según Instancia'!AD15=0,"-",('Órdenes según Instancia'!O15/'Órdenes según Instancia'!AD15))</f>
        <v>4.9071618037135278E-2</v>
      </c>
      <c r="P15" s="31">
        <f>IF('Órdenes según Instancia'!AD15=0,"-",('Órdenes según Instancia'!T15/'Órdenes según Instancia'!AD15))</f>
        <v>5.1724137931034482E-2</v>
      </c>
      <c r="Q15" s="31">
        <f>IF('Órdenes según Instancia'!AD15=0,"-",('Órdenes según Instancia'!Y15/'Órdenes según Instancia'!AD15))</f>
        <v>0</v>
      </c>
      <c r="R15" s="31">
        <f>IF('Órdenes según Instancia'!AE15=0,"-",('Órdenes según Instancia'!F15/'Órdenes según Instancia'!AE15))</f>
        <v>0.9721706864564007</v>
      </c>
      <c r="S15" s="31">
        <f>IF('Órdenes según Instancia'!AE15=0,"-",('Órdenes según Instancia'!K15/'Órdenes según Instancia'!AE15))</f>
        <v>0</v>
      </c>
      <c r="T15" s="31">
        <f>IF('Órdenes según Instancia'!AE15=0,"-",('Órdenes según Instancia'!P15/'Órdenes según Instancia'!AE15))</f>
        <v>2.4118738404452691E-2</v>
      </c>
      <c r="U15" s="31">
        <f>IF('Órdenes según Instancia'!AE15=0,"-",('Órdenes según Instancia'!U15/('Órdenes según Instancia'!AE15)))</f>
        <v>3.7105751391465678E-3</v>
      </c>
      <c r="V15" s="31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31">
        <f>IF('Órdenes según Instancia'!AB16=0,"-",('Órdenes según Instancia'!C16/'Órdenes según Instancia'!AB16))</f>
        <v>0.88405797101449279</v>
      </c>
      <c r="D16" s="31">
        <f>IF('Órdenes según Instancia'!AB16=0,"-",('Órdenes según Instancia'!H16/'Órdenes según Instancia'!AB16))</f>
        <v>1.0869565217391304E-2</v>
      </c>
      <c r="E16" s="31">
        <f>IF('Órdenes según Instancia'!AB16=0,"-",('Órdenes según Instancia'!M16/'Órdenes según Instancia'!AB16))</f>
        <v>3.2608695652173912E-2</v>
      </c>
      <c r="F16" s="31">
        <f>IF('Órdenes según Instancia'!AB16=0,"-",('Órdenes según Instancia'!R16/'Órdenes según Instancia'!AB16))</f>
        <v>7.2463768115942032E-2</v>
      </c>
      <c r="G16" s="31">
        <f>IF('Órdenes según Instancia'!AB16=0,"-",('Órdenes según Instancia'!W16/'Órdenes según Instancia'!AB16))</f>
        <v>0</v>
      </c>
      <c r="H16" s="31">
        <f>IF('Órdenes según Instancia'!AC16=0,"-",('Órdenes según Instancia'!D16/'Órdenes según Instancia'!AC16))</f>
        <v>1</v>
      </c>
      <c r="I16" s="31">
        <f>IF('Órdenes según Instancia'!AC16=0,"-",('Órdenes según Instancia'!I16/'Órdenes según Instancia'!AC16))</f>
        <v>0</v>
      </c>
      <c r="J16" s="31">
        <f>IF('Órdenes según Instancia'!AC16=0,"-",('Órdenes según Instancia'!N16/'Órdenes según Instancia'!AC16))</f>
        <v>0</v>
      </c>
      <c r="K16" s="31">
        <f>IF('Órdenes según Instancia'!AC16=0,"-",('Órdenes según Instancia'!S16/'Órdenes según Instancia'!AC16))</f>
        <v>0</v>
      </c>
      <c r="L16" s="31">
        <f>IF('Órdenes según Instancia'!AC16=0,"-",('Órdenes según Instancia'!X16/'Órdenes según Instancia'!AC16))</f>
        <v>0</v>
      </c>
      <c r="M16" s="31">
        <f>IF('Órdenes según Instancia'!AD16=0,"-",('Órdenes según Instancia'!E16/'Órdenes según Instancia'!AD16))</f>
        <v>0.86462882096069871</v>
      </c>
      <c r="N16" s="31">
        <f>IF('Órdenes según Instancia'!AD16=0,"-",('Órdenes según Instancia'!J16/'Órdenes según Instancia'!AD16))</f>
        <v>1.3100436681222707E-2</v>
      </c>
      <c r="O16" s="31">
        <f>IF('Órdenes según Instancia'!AD16=0,"-",('Órdenes según Instancia'!O16/'Órdenes según Instancia'!AD16))</f>
        <v>3.4934497816593885E-2</v>
      </c>
      <c r="P16" s="31">
        <f>IF('Órdenes según Instancia'!AD16=0,"-",('Órdenes según Instancia'!T16/'Órdenes según Instancia'!AD16))</f>
        <v>8.7336244541484712E-2</v>
      </c>
      <c r="Q16" s="31">
        <f>IF('Órdenes según Instancia'!AD16=0,"-",('Órdenes según Instancia'!Y16/'Órdenes según Instancia'!AD16))</f>
        <v>0</v>
      </c>
      <c r="R16" s="31">
        <f>IF('Órdenes según Instancia'!AE16=0,"-",('Órdenes según Instancia'!F16/'Órdenes según Instancia'!AE16))</f>
        <v>0.97727272727272729</v>
      </c>
      <c r="S16" s="31">
        <f>IF('Órdenes según Instancia'!AE16=0,"-",('Órdenes según Instancia'!K16/'Órdenes según Instancia'!AE16))</f>
        <v>0</v>
      </c>
      <c r="T16" s="31">
        <f>IF('Órdenes según Instancia'!AE16=0,"-",('Órdenes según Instancia'!P16/'Órdenes según Instancia'!AE16))</f>
        <v>2.2727272727272728E-2</v>
      </c>
      <c r="U16" s="31">
        <f>IF('Órdenes según Instancia'!AE16=0,"-",('Órdenes según Instancia'!U16/('Órdenes según Instancia'!AE16)))</f>
        <v>0</v>
      </c>
      <c r="V16" s="31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31">
        <f>IF('Órdenes según Instancia'!AB17=0,"-",('Órdenes según Instancia'!C17/'Órdenes según Instancia'!AB17))</f>
        <v>0.99568965517241381</v>
      </c>
      <c r="D17" s="31">
        <f>IF('Órdenes según Instancia'!AB17=0,"-",('Órdenes según Instancia'!H17/'Órdenes según Instancia'!AB17))</f>
        <v>0</v>
      </c>
      <c r="E17" s="31">
        <f>IF('Órdenes según Instancia'!AB17=0,"-",('Órdenes según Instancia'!M17/'Órdenes según Instancia'!AB17))</f>
        <v>4.3103448275862068E-3</v>
      </c>
      <c r="F17" s="31">
        <f>IF('Órdenes según Instancia'!AB17=0,"-",('Órdenes según Instancia'!R17/'Órdenes según Instancia'!AB17))</f>
        <v>0</v>
      </c>
      <c r="G17" s="31">
        <f>IF('Órdenes según Instancia'!AB17=0,"-",('Órdenes según Instancia'!W17/'Órdenes según Instancia'!AB17))</f>
        <v>0</v>
      </c>
      <c r="H17" s="31" t="str">
        <f>IF('Órdenes según Instancia'!AC17=0,"-",('Órdenes según Instancia'!D17/'Órdenes según Instancia'!AC17))</f>
        <v>-</v>
      </c>
      <c r="I17" s="31" t="str">
        <f>IF('Órdenes según Instancia'!AC17=0,"-",('Órdenes según Instancia'!I17/'Órdenes según Instancia'!AC17))</f>
        <v>-</v>
      </c>
      <c r="J17" s="31" t="str">
        <f>IF('Órdenes según Instancia'!AC17=0,"-",('Órdenes según Instancia'!N17/'Órdenes según Instancia'!AC17))</f>
        <v>-</v>
      </c>
      <c r="K17" s="31" t="str">
        <f>IF('Órdenes según Instancia'!AC17=0,"-",('Órdenes según Instancia'!S17/'Órdenes según Instancia'!AC17))</f>
        <v>-</v>
      </c>
      <c r="L17" s="31" t="str">
        <f>IF('Órdenes según Instancia'!AC17=0,"-",('Órdenes según Instancia'!X17/'Órdenes según Instancia'!AC17))</f>
        <v>-</v>
      </c>
      <c r="M17" s="31">
        <f>IF('Órdenes según Instancia'!AD17=0,"-",('Órdenes según Instancia'!E17/'Órdenes según Instancia'!AD17))</f>
        <v>0.99453551912568305</v>
      </c>
      <c r="N17" s="31">
        <f>IF('Órdenes según Instancia'!AD17=0,"-",('Órdenes según Instancia'!J17/'Órdenes según Instancia'!AD17))</f>
        <v>0</v>
      </c>
      <c r="O17" s="31">
        <f>IF('Órdenes según Instancia'!AD17=0,"-",('Órdenes según Instancia'!O17/'Órdenes según Instancia'!AD17))</f>
        <v>5.4644808743169399E-3</v>
      </c>
      <c r="P17" s="31">
        <f>IF('Órdenes según Instancia'!AD17=0,"-",('Órdenes según Instancia'!T17/'Órdenes según Instancia'!AD17))</f>
        <v>0</v>
      </c>
      <c r="Q17" s="31">
        <f>IF('Órdenes según Instancia'!AD17=0,"-",('Órdenes según Instancia'!Y17/'Órdenes según Instancia'!AD17))</f>
        <v>0</v>
      </c>
      <c r="R17" s="31">
        <f>IF('Órdenes según Instancia'!AE17=0,"-",('Órdenes según Instancia'!F17/'Órdenes según Instancia'!AE17))</f>
        <v>1</v>
      </c>
      <c r="S17" s="31">
        <f>IF('Órdenes según Instancia'!AE17=0,"-",('Órdenes según Instancia'!K17/'Órdenes según Instancia'!AE17))</f>
        <v>0</v>
      </c>
      <c r="T17" s="31">
        <f>IF('Órdenes según Instancia'!AE17=0,"-",('Órdenes según Instancia'!P17/'Órdenes según Instancia'!AE17))</f>
        <v>0</v>
      </c>
      <c r="U17" s="31">
        <f>IF('Órdenes según Instancia'!AE17=0,"-",('Órdenes según Instancia'!U17/('Órdenes según Instancia'!AE17)))</f>
        <v>0</v>
      </c>
      <c r="V17" s="31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31">
        <f>IF('Órdenes según Instancia'!AB18=0,"-",('Órdenes según Instancia'!C18/'Órdenes según Instancia'!AB18))</f>
        <v>0.98795180722891562</v>
      </c>
      <c r="D18" s="31">
        <f>IF('Órdenes según Instancia'!AB18=0,"-",('Órdenes según Instancia'!H18/'Órdenes según Instancia'!AB18))</f>
        <v>0</v>
      </c>
      <c r="E18" s="31">
        <f>IF('Órdenes según Instancia'!AB18=0,"-",('Órdenes según Instancia'!M18/'Órdenes según Instancia'!AB18))</f>
        <v>1.2048192771084338E-2</v>
      </c>
      <c r="F18" s="31">
        <f>IF('Órdenes según Instancia'!AB18=0,"-",('Órdenes según Instancia'!R18/'Órdenes según Instancia'!AB18))</f>
        <v>0</v>
      </c>
      <c r="G18" s="31">
        <f>IF('Órdenes según Instancia'!AB18=0,"-",('Órdenes según Instancia'!W18/'Órdenes según Instancia'!AB18))</f>
        <v>0</v>
      </c>
      <c r="H18" s="31" t="str">
        <f>IF('Órdenes según Instancia'!AC18=0,"-",('Órdenes según Instancia'!D18/'Órdenes según Instancia'!AC18))</f>
        <v>-</v>
      </c>
      <c r="I18" s="31" t="str">
        <f>IF('Órdenes según Instancia'!AC18=0,"-",('Órdenes según Instancia'!I18/'Órdenes según Instancia'!AC18))</f>
        <v>-</v>
      </c>
      <c r="J18" s="31" t="str">
        <f>IF('Órdenes según Instancia'!AC18=0,"-",('Órdenes según Instancia'!N18/'Órdenes según Instancia'!AC18))</f>
        <v>-</v>
      </c>
      <c r="K18" s="31" t="str">
        <f>IF('Órdenes según Instancia'!AC18=0,"-",('Órdenes según Instancia'!S18/'Órdenes según Instancia'!AC18))</f>
        <v>-</v>
      </c>
      <c r="L18" s="31" t="str">
        <f>IF('Órdenes según Instancia'!AC18=0,"-",('Órdenes según Instancia'!X18/'Órdenes según Instancia'!AC18))</f>
        <v>-</v>
      </c>
      <c r="M18" s="31">
        <f>IF('Órdenes según Instancia'!AD18=0,"-",('Órdenes según Instancia'!E18/'Órdenes según Instancia'!AD18))</f>
        <v>0.98798798798798804</v>
      </c>
      <c r="N18" s="31">
        <f>IF('Órdenes según Instancia'!AD18=0,"-",('Órdenes según Instancia'!J18/'Órdenes según Instancia'!AD18))</f>
        <v>0</v>
      </c>
      <c r="O18" s="31">
        <f>IF('Órdenes según Instancia'!AD18=0,"-",('Órdenes según Instancia'!O18/'Órdenes según Instancia'!AD18))</f>
        <v>1.2012012012012012E-2</v>
      </c>
      <c r="P18" s="31">
        <f>IF('Órdenes según Instancia'!AD18=0,"-",('Órdenes según Instancia'!T18/'Órdenes según Instancia'!AD18))</f>
        <v>0</v>
      </c>
      <c r="Q18" s="31">
        <f>IF('Órdenes según Instancia'!AD18=0,"-",('Órdenes según Instancia'!Y18/'Órdenes según Instancia'!AD18))</f>
        <v>0</v>
      </c>
      <c r="R18" s="31">
        <f>IF('Órdenes según Instancia'!AE18=0,"-",('Órdenes según Instancia'!F18/'Órdenes según Instancia'!AE18))</f>
        <v>0.98780487804878048</v>
      </c>
      <c r="S18" s="31">
        <f>IF('Órdenes según Instancia'!AE18=0,"-",('Órdenes según Instancia'!K18/'Órdenes según Instancia'!AE18))</f>
        <v>0</v>
      </c>
      <c r="T18" s="31">
        <f>IF('Órdenes según Instancia'!AE18=0,"-",('Órdenes según Instancia'!P18/'Órdenes según Instancia'!AE18))</f>
        <v>1.2195121951219513E-2</v>
      </c>
      <c r="U18" s="31">
        <f>IF('Órdenes según Instancia'!AE18=0,"-",('Órdenes según Instancia'!U18/('Órdenes según Instancia'!AE18)))</f>
        <v>0</v>
      </c>
      <c r="V18" s="31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31">
        <f>IF('Órdenes según Instancia'!AB19=0,"-",('Órdenes según Instancia'!C19/'Órdenes según Instancia'!AB19))</f>
        <v>0.93975903614457834</v>
      </c>
      <c r="D19" s="31">
        <f>IF('Órdenes según Instancia'!AB19=0,"-",('Órdenes según Instancia'!H19/'Órdenes según Instancia'!AB19))</f>
        <v>0</v>
      </c>
      <c r="E19" s="31">
        <f>IF('Órdenes según Instancia'!AB19=0,"-",('Órdenes según Instancia'!M19/'Órdenes según Instancia'!AB19))</f>
        <v>4.3373493975903614E-2</v>
      </c>
      <c r="F19" s="31">
        <f>IF('Órdenes según Instancia'!AB19=0,"-",('Órdenes según Instancia'!R19/'Órdenes según Instancia'!AB19))</f>
        <v>1.6867469879518072E-2</v>
      </c>
      <c r="G19" s="31">
        <f>IF('Órdenes según Instancia'!AB19=0,"-",('Órdenes según Instancia'!W19/'Órdenes según Instancia'!AB19))</f>
        <v>0</v>
      </c>
      <c r="H19" s="31" t="str">
        <f>IF('Órdenes según Instancia'!AC19=0,"-",('Órdenes según Instancia'!D19/'Órdenes según Instancia'!AC19))</f>
        <v>-</v>
      </c>
      <c r="I19" s="31" t="str">
        <f>IF('Órdenes según Instancia'!AC19=0,"-",('Órdenes según Instancia'!I19/'Órdenes según Instancia'!AC19))</f>
        <v>-</v>
      </c>
      <c r="J19" s="31" t="str">
        <f>IF('Órdenes según Instancia'!AC19=0,"-",('Órdenes según Instancia'!N19/'Órdenes según Instancia'!AC19))</f>
        <v>-</v>
      </c>
      <c r="K19" s="31" t="str">
        <f>IF('Órdenes según Instancia'!AC19=0,"-",('Órdenes según Instancia'!S19/'Órdenes según Instancia'!AC19))</f>
        <v>-</v>
      </c>
      <c r="L19" s="31" t="str">
        <f>IF('Órdenes según Instancia'!AC19=0,"-",('Órdenes según Instancia'!X19/'Órdenes según Instancia'!AC19))</f>
        <v>-</v>
      </c>
      <c r="M19" s="31">
        <f>IF('Órdenes según Instancia'!AD19=0,"-",('Órdenes según Instancia'!E19/'Órdenes según Instancia'!AD19))</f>
        <v>0.91166077738515905</v>
      </c>
      <c r="N19" s="31">
        <f>IF('Órdenes según Instancia'!AD19=0,"-",('Órdenes según Instancia'!J19/'Órdenes según Instancia'!AD19))</f>
        <v>0</v>
      </c>
      <c r="O19" s="31">
        <f>IF('Órdenes según Instancia'!AD19=0,"-",('Órdenes según Instancia'!O19/'Órdenes según Instancia'!AD19))</f>
        <v>6.3604240282685506E-2</v>
      </c>
      <c r="P19" s="31">
        <f>IF('Órdenes según Instancia'!AD19=0,"-",('Órdenes según Instancia'!T19/'Órdenes según Instancia'!AD19))</f>
        <v>2.4734982332155476E-2</v>
      </c>
      <c r="Q19" s="31">
        <f>IF('Órdenes según Instancia'!AD19=0,"-",('Órdenes según Instancia'!Y19/'Órdenes según Instancia'!AD19))</f>
        <v>0</v>
      </c>
      <c r="R19" s="31">
        <f>IF('Órdenes según Instancia'!AE19=0,"-",('Órdenes según Instancia'!F19/'Órdenes según Instancia'!AE19))</f>
        <v>1</v>
      </c>
      <c r="S19" s="31">
        <f>IF('Órdenes según Instancia'!AE19=0,"-",('Órdenes según Instancia'!K19/'Órdenes según Instancia'!AE19))</f>
        <v>0</v>
      </c>
      <c r="T19" s="31">
        <f>IF('Órdenes según Instancia'!AE19=0,"-",('Órdenes según Instancia'!P19/'Órdenes según Instancia'!AE19))</f>
        <v>0</v>
      </c>
      <c r="U19" s="31">
        <f>IF('Órdenes según Instancia'!AE19=0,"-",('Órdenes según Instancia'!U19/('Órdenes según Instancia'!AE19)))</f>
        <v>0</v>
      </c>
      <c r="V19" s="31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31">
        <f>IF('Órdenes según Instancia'!AB20=0,"-",('Órdenes según Instancia'!C20/'Órdenes según Instancia'!AB20))</f>
        <v>0.94736842105263153</v>
      </c>
      <c r="D20" s="31">
        <f>IF('Órdenes según Instancia'!AB20=0,"-",('Órdenes según Instancia'!H20/'Órdenes según Instancia'!AB20))</f>
        <v>0</v>
      </c>
      <c r="E20" s="31">
        <f>IF('Órdenes según Instancia'!AB20=0,"-",('Órdenes según Instancia'!M20/'Órdenes según Instancia'!AB20))</f>
        <v>3.1578947368421054E-2</v>
      </c>
      <c r="F20" s="31">
        <f>IF('Órdenes según Instancia'!AB20=0,"-",('Órdenes según Instancia'!R20/'Órdenes según Instancia'!AB20))</f>
        <v>2.1052631578947368E-2</v>
      </c>
      <c r="G20" s="31">
        <f>IF('Órdenes según Instancia'!AB20=0,"-",('Órdenes según Instancia'!W20/'Órdenes según Instancia'!AB20))</f>
        <v>0</v>
      </c>
      <c r="H20" s="31" t="str">
        <f>IF('Órdenes según Instancia'!AC20=0,"-",('Órdenes según Instancia'!D20/'Órdenes según Instancia'!AC20))</f>
        <v>-</v>
      </c>
      <c r="I20" s="31" t="str">
        <f>IF('Órdenes según Instancia'!AC20=0,"-",('Órdenes según Instancia'!I20/'Órdenes según Instancia'!AC20))</f>
        <v>-</v>
      </c>
      <c r="J20" s="31" t="str">
        <f>IF('Órdenes según Instancia'!AC20=0,"-",('Órdenes según Instancia'!N20/'Órdenes según Instancia'!AC20))</f>
        <v>-</v>
      </c>
      <c r="K20" s="31" t="str">
        <f>IF('Órdenes según Instancia'!AC20=0,"-",('Órdenes según Instancia'!S20/'Órdenes según Instancia'!AC20))</f>
        <v>-</v>
      </c>
      <c r="L20" s="31" t="str">
        <f>IF('Órdenes según Instancia'!AC20=0,"-",('Órdenes según Instancia'!X20/'Órdenes según Instancia'!AC20))</f>
        <v>-</v>
      </c>
      <c r="M20" s="31">
        <f>IF('Órdenes según Instancia'!AD20=0,"-",('Órdenes según Instancia'!E20/'Órdenes según Instancia'!AD20))</f>
        <v>0.93650793650793651</v>
      </c>
      <c r="N20" s="31">
        <f>IF('Órdenes según Instancia'!AD20=0,"-",('Órdenes según Instancia'!J20/'Órdenes según Instancia'!AD20))</f>
        <v>0</v>
      </c>
      <c r="O20" s="31">
        <f>IF('Órdenes según Instancia'!AD20=0,"-",('Órdenes según Instancia'!O20/'Órdenes según Instancia'!AD20))</f>
        <v>3.1746031746031744E-2</v>
      </c>
      <c r="P20" s="31">
        <f>IF('Órdenes según Instancia'!AD20=0,"-",('Órdenes según Instancia'!T20/'Órdenes según Instancia'!AD20))</f>
        <v>3.1746031746031744E-2</v>
      </c>
      <c r="Q20" s="31">
        <f>IF('Órdenes según Instancia'!AD20=0,"-",('Órdenes según Instancia'!Y20/'Órdenes según Instancia'!AD20))</f>
        <v>0</v>
      </c>
      <c r="R20" s="31">
        <f>IF('Órdenes según Instancia'!AE20=0,"-",('Órdenes según Instancia'!F20/'Órdenes según Instancia'!AE20))</f>
        <v>0.96875</v>
      </c>
      <c r="S20" s="31">
        <f>IF('Órdenes según Instancia'!AE20=0,"-",('Órdenes según Instancia'!K20/'Órdenes según Instancia'!AE20))</f>
        <v>0</v>
      </c>
      <c r="T20" s="31">
        <f>IF('Órdenes según Instancia'!AE20=0,"-",('Órdenes según Instancia'!P20/'Órdenes según Instancia'!AE20))</f>
        <v>3.125E-2</v>
      </c>
      <c r="U20" s="31">
        <f>IF('Órdenes según Instancia'!AE20=0,"-",('Órdenes según Instancia'!U20/('Órdenes según Instancia'!AE20)))</f>
        <v>0</v>
      </c>
      <c r="V20" s="31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28</v>
      </c>
      <c r="C21" s="31">
        <f>IF('Órdenes según Instancia'!AB21=0,"-",('Órdenes según Instancia'!C21/'Órdenes según Instancia'!AB21))</f>
        <v>0.97797356828193838</v>
      </c>
      <c r="D21" s="31">
        <f>IF('Órdenes según Instancia'!AB21=0,"-",('Órdenes según Instancia'!H21/'Órdenes según Instancia'!AB21))</f>
        <v>2.2026431718061676E-3</v>
      </c>
      <c r="E21" s="31">
        <f>IF('Órdenes según Instancia'!AB21=0,"-",('Órdenes según Instancia'!M21/'Órdenes según Instancia'!AB21))</f>
        <v>1.1013215859030838E-2</v>
      </c>
      <c r="F21" s="31">
        <f>IF('Órdenes según Instancia'!AB21=0,"-",('Órdenes según Instancia'!R21/'Órdenes según Instancia'!AB21))</f>
        <v>8.8105726872246704E-3</v>
      </c>
      <c r="G21" s="31">
        <f>IF('Órdenes según Instancia'!AB21=0,"-",('Órdenes según Instancia'!W21/'Órdenes según Instancia'!AB21))</f>
        <v>0</v>
      </c>
      <c r="H21" s="31" t="str">
        <f>IF('Órdenes según Instancia'!AC21=0,"-",('Órdenes según Instancia'!D21/'Órdenes según Instancia'!AC21))</f>
        <v>-</v>
      </c>
      <c r="I21" s="31" t="str">
        <f>IF('Órdenes según Instancia'!AC21=0,"-",('Órdenes según Instancia'!I21/'Órdenes según Instancia'!AC21))</f>
        <v>-</v>
      </c>
      <c r="J21" s="31" t="str">
        <f>IF('Órdenes según Instancia'!AC21=0,"-",('Órdenes según Instancia'!N21/'Órdenes según Instancia'!AC21))</f>
        <v>-</v>
      </c>
      <c r="K21" s="31" t="str">
        <f>IF('Órdenes según Instancia'!AC21=0,"-",('Órdenes según Instancia'!S21/'Órdenes según Instancia'!AC21))</f>
        <v>-</v>
      </c>
      <c r="L21" s="31" t="str">
        <f>IF('Órdenes según Instancia'!AC21=0,"-",('Órdenes según Instancia'!X21/'Órdenes según Instancia'!AC21))</f>
        <v>-</v>
      </c>
      <c r="M21" s="31">
        <f>IF('Órdenes según Instancia'!AD21=0,"-",('Órdenes según Instancia'!E21/'Órdenes según Instancia'!AD21))</f>
        <v>0.9747191011235955</v>
      </c>
      <c r="N21" s="31">
        <f>IF('Órdenes según Instancia'!AD21=0,"-",('Órdenes según Instancia'!J21/'Órdenes según Instancia'!AD21))</f>
        <v>0</v>
      </c>
      <c r="O21" s="31">
        <f>IF('Órdenes según Instancia'!AD21=0,"-",('Órdenes según Instancia'!O21/'Órdenes según Instancia'!AD21))</f>
        <v>1.4044943820224719E-2</v>
      </c>
      <c r="P21" s="31">
        <f>IF('Órdenes según Instancia'!AD21=0,"-",('Órdenes según Instancia'!T21/'Órdenes según Instancia'!AD21))</f>
        <v>1.1235955056179775E-2</v>
      </c>
      <c r="Q21" s="31">
        <f>IF('Órdenes según Instancia'!AD21=0,"-",('Órdenes según Instancia'!Y21/'Órdenes según Instancia'!AD21))</f>
        <v>0</v>
      </c>
      <c r="R21" s="31">
        <f>IF('Órdenes según Instancia'!AE21=0,"-",('Órdenes según Instancia'!F21/'Órdenes según Instancia'!AE21))</f>
        <v>0.98979591836734693</v>
      </c>
      <c r="S21" s="31">
        <f>IF('Órdenes según Instancia'!AE21=0,"-",('Órdenes según Instancia'!K21/'Órdenes según Instancia'!AE21))</f>
        <v>1.020408163265306E-2</v>
      </c>
      <c r="T21" s="31">
        <f>IF('Órdenes según Instancia'!AE21=0,"-",('Órdenes según Instancia'!P21/'Órdenes según Instancia'!AE21))</f>
        <v>0</v>
      </c>
      <c r="U21" s="31">
        <f>IF('Órdenes según Instancia'!AE21=0,"-",('Órdenes según Instancia'!U21/('Órdenes según Instancia'!AE21)))</f>
        <v>0</v>
      </c>
      <c r="V21" s="31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31">
        <f>IF('Órdenes según Instancia'!AB22=0,"-",('Órdenes según Instancia'!C22/'Órdenes según Instancia'!AB22))</f>
        <v>0.96280991735537191</v>
      </c>
      <c r="D22" s="31">
        <f>IF('Órdenes según Instancia'!AB22=0,"-",('Órdenes según Instancia'!H22/'Órdenes según Instancia'!AB22))</f>
        <v>0</v>
      </c>
      <c r="E22" s="31">
        <f>IF('Órdenes según Instancia'!AB22=0,"-",('Órdenes según Instancia'!M22/'Órdenes según Instancia'!AB22))</f>
        <v>2.8925619834710745E-2</v>
      </c>
      <c r="F22" s="31">
        <f>IF('Órdenes según Instancia'!AB22=0,"-",('Órdenes según Instancia'!R22/'Órdenes según Instancia'!AB22))</f>
        <v>8.2644628099173556E-3</v>
      </c>
      <c r="G22" s="31">
        <f>IF('Órdenes según Instancia'!AB22=0,"-",('Órdenes según Instancia'!W22/'Órdenes según Instancia'!AB22))</f>
        <v>0</v>
      </c>
      <c r="H22" s="31" t="str">
        <f>IF('Órdenes según Instancia'!AC22=0,"-",('Órdenes según Instancia'!D22/'Órdenes según Instancia'!AC22))</f>
        <v>-</v>
      </c>
      <c r="I22" s="31" t="str">
        <f>IF('Órdenes según Instancia'!AC22=0,"-",('Órdenes según Instancia'!I22/'Órdenes según Instancia'!AC22))</f>
        <v>-</v>
      </c>
      <c r="J22" s="31" t="str">
        <f>IF('Órdenes según Instancia'!AC22=0,"-",('Órdenes según Instancia'!N22/'Órdenes según Instancia'!AC22))</f>
        <v>-</v>
      </c>
      <c r="K22" s="31" t="str">
        <f>IF('Órdenes según Instancia'!AC22=0,"-",('Órdenes según Instancia'!S22/'Órdenes según Instancia'!AC22))</f>
        <v>-</v>
      </c>
      <c r="L22" s="31" t="str">
        <f>IF('Órdenes según Instancia'!AC22=0,"-",('Órdenes según Instancia'!X22/'Órdenes según Instancia'!AC22))</f>
        <v>-</v>
      </c>
      <c r="M22" s="31">
        <f>IF('Órdenes según Instancia'!AD22=0,"-",('Órdenes según Instancia'!E22/'Órdenes según Instancia'!AD22))</f>
        <v>0.95108695652173914</v>
      </c>
      <c r="N22" s="31">
        <f>IF('Órdenes según Instancia'!AD22=0,"-",('Órdenes según Instancia'!J22/'Órdenes según Instancia'!AD22))</f>
        <v>0</v>
      </c>
      <c r="O22" s="31">
        <f>IF('Órdenes según Instancia'!AD22=0,"-",('Órdenes según Instancia'!O22/'Órdenes según Instancia'!AD22))</f>
        <v>3.8043478260869568E-2</v>
      </c>
      <c r="P22" s="31">
        <f>IF('Órdenes según Instancia'!AD22=0,"-",('Órdenes según Instancia'!T22/'Órdenes según Instancia'!AD22))</f>
        <v>1.0869565217391304E-2</v>
      </c>
      <c r="Q22" s="31">
        <f>IF('Órdenes según Instancia'!AD22=0,"-",('Órdenes según Instancia'!Y22/'Órdenes según Instancia'!AD22))</f>
        <v>0</v>
      </c>
      <c r="R22" s="31">
        <f>IF('Órdenes según Instancia'!AE22=0,"-",('Órdenes según Instancia'!F22/'Órdenes según Instancia'!AE22))</f>
        <v>1</v>
      </c>
      <c r="S22" s="31">
        <f>IF('Órdenes según Instancia'!AE22=0,"-",('Órdenes según Instancia'!K22/'Órdenes según Instancia'!AE22))</f>
        <v>0</v>
      </c>
      <c r="T22" s="31">
        <f>IF('Órdenes según Instancia'!AE22=0,"-",('Órdenes según Instancia'!P22/'Órdenes según Instancia'!AE22))</f>
        <v>0</v>
      </c>
      <c r="U22" s="31">
        <f>IF('Órdenes según Instancia'!AE22=0,"-",('Órdenes según Instancia'!U22/('Órdenes según Instancia'!AE22)))</f>
        <v>0</v>
      </c>
      <c r="V22" s="31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31">
        <f>IF('Órdenes según Instancia'!AB23=0,"-",('Órdenes según Instancia'!C23/'Órdenes según Instancia'!AB23))</f>
        <v>0.98655913978494625</v>
      </c>
      <c r="D23" s="31">
        <f>IF('Órdenes según Instancia'!AB23=0,"-",('Órdenes según Instancia'!H23/'Órdenes según Instancia'!AB23))</f>
        <v>0</v>
      </c>
      <c r="E23" s="31">
        <f>IF('Órdenes según Instancia'!AB23=0,"-",('Órdenes según Instancia'!M23/'Órdenes según Instancia'!AB23))</f>
        <v>1.3440860215053764E-2</v>
      </c>
      <c r="F23" s="31">
        <f>IF('Órdenes según Instancia'!AB23=0,"-",('Órdenes según Instancia'!R23/'Órdenes según Instancia'!AB23))</f>
        <v>0</v>
      </c>
      <c r="G23" s="31">
        <f>IF('Órdenes según Instancia'!AB23=0,"-",('Órdenes según Instancia'!W23/'Órdenes según Instancia'!AB23))</f>
        <v>0</v>
      </c>
      <c r="H23" s="31">
        <f>IF('Órdenes según Instancia'!AC23=0,"-",('Órdenes según Instancia'!D23/'Órdenes según Instancia'!AC23))</f>
        <v>1</v>
      </c>
      <c r="I23" s="31">
        <f>IF('Órdenes según Instancia'!AC23=0,"-",('Órdenes según Instancia'!I23/'Órdenes según Instancia'!AC23))</f>
        <v>0</v>
      </c>
      <c r="J23" s="31">
        <f>IF('Órdenes según Instancia'!AC23=0,"-",('Órdenes según Instancia'!N23/'Órdenes según Instancia'!AC23))</f>
        <v>0</v>
      </c>
      <c r="K23" s="31">
        <f>IF('Órdenes según Instancia'!AC23=0,"-",('Órdenes según Instancia'!S23/'Órdenes según Instancia'!AC23))</f>
        <v>0</v>
      </c>
      <c r="L23" s="31">
        <f>IF('Órdenes según Instancia'!AC23=0,"-",('Órdenes según Instancia'!X23/'Órdenes según Instancia'!AC23))</f>
        <v>0</v>
      </c>
      <c r="M23" s="31">
        <f>IF('Órdenes según Instancia'!AD23=0,"-",('Órdenes según Instancia'!E23/'Órdenes según Instancia'!AD23))</f>
        <v>0.97205882352941175</v>
      </c>
      <c r="N23" s="31">
        <f>IF('Órdenes según Instancia'!AD23=0,"-",('Órdenes según Instancia'!J23/'Órdenes según Instancia'!AD23))</f>
        <v>0</v>
      </c>
      <c r="O23" s="31">
        <f>IF('Órdenes según Instancia'!AD23=0,"-",('Órdenes según Instancia'!O23/'Órdenes según Instancia'!AD23))</f>
        <v>2.7941176470588237E-2</v>
      </c>
      <c r="P23" s="31">
        <f>IF('Órdenes según Instancia'!AD23=0,"-",('Órdenes según Instancia'!T23/'Órdenes según Instancia'!AD23))</f>
        <v>0</v>
      </c>
      <c r="Q23" s="31">
        <f>IF('Órdenes según Instancia'!AD23=0,"-",('Órdenes según Instancia'!Y23/'Órdenes según Instancia'!AD23))</f>
        <v>0</v>
      </c>
      <c r="R23" s="31">
        <f>IF('Órdenes según Instancia'!AE23=0,"-",('Órdenes según Instancia'!F23/'Órdenes según Instancia'!AE23))</f>
        <v>0.99876084262701359</v>
      </c>
      <c r="S23" s="31">
        <f>IF('Órdenes según Instancia'!AE23=0,"-",('Órdenes según Instancia'!K23/'Órdenes según Instancia'!AE23))</f>
        <v>0</v>
      </c>
      <c r="T23" s="31">
        <f>IF('Órdenes según Instancia'!AE23=0,"-",('Órdenes según Instancia'!P23/'Órdenes según Instancia'!AE23))</f>
        <v>1.2391573729863693E-3</v>
      </c>
      <c r="U23" s="31">
        <f>IF('Órdenes según Instancia'!AE23=0,"-",('Órdenes según Instancia'!U23/('Órdenes según Instancia'!AE23)))</f>
        <v>0</v>
      </c>
      <c r="V23" s="31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31</v>
      </c>
      <c r="C24" s="31">
        <f>IF('Órdenes según Instancia'!AB24=0,"-",('Órdenes según Instancia'!C24/'Órdenes según Instancia'!AB24))</f>
        <v>0.95303030303030301</v>
      </c>
      <c r="D24" s="31">
        <f>IF('Órdenes según Instancia'!AB24=0,"-",('Órdenes según Instancia'!H24/'Órdenes según Instancia'!AB24))</f>
        <v>7.5757575757575758E-4</v>
      </c>
      <c r="E24" s="31">
        <f>IF('Órdenes según Instancia'!AB24=0,"-",('Órdenes según Instancia'!M24/'Órdenes según Instancia'!AB24))</f>
        <v>3.3333333333333333E-2</v>
      </c>
      <c r="F24" s="31">
        <f>IF('Órdenes según Instancia'!AB24=0,"-",('Órdenes según Instancia'!R24/'Órdenes según Instancia'!AB24))</f>
        <v>1.2878787878787878E-2</v>
      </c>
      <c r="G24" s="31">
        <f>IF('Órdenes según Instancia'!AB24=0,"-",('Órdenes según Instancia'!W24/'Órdenes según Instancia'!AB24))</f>
        <v>0</v>
      </c>
      <c r="H24" s="31">
        <f>IF('Órdenes según Instancia'!AC24=0,"-",('Órdenes según Instancia'!D24/'Órdenes según Instancia'!AC24))</f>
        <v>1</v>
      </c>
      <c r="I24" s="31">
        <f>IF('Órdenes según Instancia'!AC24=0,"-",('Órdenes según Instancia'!I24/'Órdenes según Instancia'!AC24))</f>
        <v>0</v>
      </c>
      <c r="J24" s="31">
        <f>IF('Órdenes según Instancia'!AC24=0,"-",('Órdenes según Instancia'!N24/'Órdenes según Instancia'!AC24))</f>
        <v>0</v>
      </c>
      <c r="K24" s="31">
        <f>IF('Órdenes según Instancia'!AC24=0,"-",('Órdenes según Instancia'!S24/'Órdenes según Instancia'!AC24))</f>
        <v>0</v>
      </c>
      <c r="L24" s="31">
        <f>IF('Órdenes según Instancia'!AC24=0,"-",('Órdenes según Instancia'!X24/'Órdenes según Instancia'!AC24))</f>
        <v>0</v>
      </c>
      <c r="M24" s="31">
        <f>IF('Órdenes según Instancia'!AD24=0,"-",('Órdenes según Instancia'!E24/'Órdenes según Instancia'!AD24))</f>
        <v>0.94644506001846718</v>
      </c>
      <c r="N24" s="31">
        <f>IF('Órdenes según Instancia'!AD24=0,"-",('Órdenes según Instancia'!J24/'Órdenes según Instancia'!AD24))</f>
        <v>0</v>
      </c>
      <c r="O24" s="31">
        <f>IF('Órdenes según Instancia'!AD24=0,"-",('Órdenes según Instancia'!O24/'Órdenes según Instancia'!AD24))</f>
        <v>3.7857802400738688E-2</v>
      </c>
      <c r="P24" s="31">
        <f>IF('Órdenes según Instancia'!AD24=0,"-",('Órdenes según Instancia'!T24/'Órdenes según Instancia'!AD24))</f>
        <v>1.569713758079409E-2</v>
      </c>
      <c r="Q24" s="31">
        <f>IF('Órdenes según Instancia'!AD24=0,"-",('Órdenes según Instancia'!Y24/'Órdenes según Instancia'!AD24))</f>
        <v>0</v>
      </c>
      <c r="R24" s="31">
        <f>IF('Órdenes según Instancia'!AE24=0,"-",('Órdenes según Instancia'!F24/'Órdenes según Instancia'!AE24))</f>
        <v>0.98222222222222222</v>
      </c>
      <c r="S24" s="31">
        <f>IF('Órdenes según Instancia'!AE24=0,"-",('Órdenes según Instancia'!K24/'Órdenes según Instancia'!AE24))</f>
        <v>4.4444444444444444E-3</v>
      </c>
      <c r="T24" s="31">
        <f>IF('Órdenes según Instancia'!AE24=0,"-",('Órdenes según Instancia'!P24/'Órdenes según Instancia'!AE24))</f>
        <v>1.3333333333333334E-2</v>
      </c>
      <c r="U24" s="31">
        <f>IF('Órdenes según Instancia'!AE24=0,"-",('Órdenes según Instancia'!U24/('Órdenes según Instancia'!AE24)))</f>
        <v>0</v>
      </c>
      <c r="V24" s="31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31">
        <f>IF('Órdenes según Instancia'!AB25=0,"-",('Órdenes según Instancia'!C25/'Órdenes según Instancia'!AB25))</f>
        <v>0.97983870967741937</v>
      </c>
      <c r="D25" s="31">
        <f>IF('Órdenes según Instancia'!AB25=0,"-",('Órdenes según Instancia'!H25/'Órdenes según Instancia'!AB25))</f>
        <v>0</v>
      </c>
      <c r="E25" s="31">
        <f>IF('Órdenes según Instancia'!AB25=0,"-",('Órdenes según Instancia'!M25/'Órdenes según Instancia'!AB25))</f>
        <v>8.0645161290322578E-3</v>
      </c>
      <c r="F25" s="31">
        <f>IF('Órdenes según Instancia'!AB25=0,"-",('Órdenes según Instancia'!R25/'Órdenes según Instancia'!AB25))</f>
        <v>1.2096774193548387E-2</v>
      </c>
      <c r="G25" s="31">
        <f>IF('Órdenes según Instancia'!AB25=0,"-",('Órdenes según Instancia'!W25/'Órdenes según Instancia'!AB25))</f>
        <v>0</v>
      </c>
      <c r="H25" s="31">
        <f>IF('Órdenes según Instancia'!AC25=0,"-",('Órdenes según Instancia'!D25/'Órdenes según Instancia'!AC25))</f>
        <v>1</v>
      </c>
      <c r="I25" s="31">
        <f>IF('Órdenes según Instancia'!AC25=0,"-",('Órdenes según Instancia'!I25/'Órdenes según Instancia'!AC25))</f>
        <v>0</v>
      </c>
      <c r="J25" s="31">
        <f>IF('Órdenes según Instancia'!AC25=0,"-",('Órdenes según Instancia'!N25/'Órdenes según Instancia'!AC25))</f>
        <v>0</v>
      </c>
      <c r="K25" s="31">
        <f>IF('Órdenes según Instancia'!AC25=0,"-",('Órdenes según Instancia'!S25/'Órdenes según Instancia'!AC25))</f>
        <v>0</v>
      </c>
      <c r="L25" s="31">
        <f>IF('Órdenes según Instancia'!AC25=0,"-",('Órdenes según Instancia'!X25/'Órdenes según Instancia'!AC25))</f>
        <v>0</v>
      </c>
      <c r="M25" s="31">
        <f>IF('Órdenes según Instancia'!AD25=0,"-",('Órdenes según Instancia'!E25/'Órdenes según Instancia'!AD25))</f>
        <v>0.98378378378378384</v>
      </c>
      <c r="N25" s="31">
        <f>IF('Órdenes según Instancia'!AD25=0,"-",('Órdenes según Instancia'!J25/'Órdenes según Instancia'!AD25))</f>
        <v>0</v>
      </c>
      <c r="O25" s="31">
        <f>IF('Órdenes según Instancia'!AD25=0,"-",('Órdenes según Instancia'!O25/'Órdenes según Instancia'!AD25))</f>
        <v>1.0810810810810811E-2</v>
      </c>
      <c r="P25" s="31">
        <f>IF('Órdenes según Instancia'!AD25=0,"-",('Órdenes según Instancia'!T25/'Órdenes según Instancia'!AD25))</f>
        <v>5.4054054054054057E-3</v>
      </c>
      <c r="Q25" s="31">
        <f>IF('Órdenes según Instancia'!AD25=0,"-",('Órdenes según Instancia'!Y25/'Órdenes según Instancia'!AD25))</f>
        <v>0</v>
      </c>
      <c r="R25" s="31">
        <f>IF('Órdenes según Instancia'!AE25=0,"-",('Órdenes según Instancia'!F25/'Órdenes según Instancia'!AE25))</f>
        <v>0.96610169491525422</v>
      </c>
      <c r="S25" s="31">
        <f>IF('Órdenes según Instancia'!AE25=0,"-",('Órdenes según Instancia'!K25/'Órdenes según Instancia'!AE25))</f>
        <v>0</v>
      </c>
      <c r="T25" s="31">
        <f>IF('Órdenes según Instancia'!AE25=0,"-",('Órdenes según Instancia'!P25/'Órdenes según Instancia'!AE25))</f>
        <v>0</v>
      </c>
      <c r="U25" s="31">
        <f>IF('Órdenes según Instancia'!AE25=0,"-",('Órdenes según Instancia'!U25/('Órdenes según Instancia'!AE25)))</f>
        <v>3.3898305084745763E-2</v>
      </c>
      <c r="V25" s="31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33</v>
      </c>
      <c r="C26" s="31">
        <f>IF('Órdenes según Instancia'!AB26=0,"-",('Órdenes según Instancia'!C26/'Órdenes según Instancia'!AB26))</f>
        <v>0.94715447154471544</v>
      </c>
      <c r="D26" s="31">
        <f>IF('Órdenes según Instancia'!AB26=0,"-",('Órdenes según Instancia'!H26/'Órdenes según Instancia'!AB26))</f>
        <v>0</v>
      </c>
      <c r="E26" s="31">
        <f>IF('Órdenes según Instancia'!AB26=0,"-",('Órdenes según Instancia'!M26/'Órdenes según Instancia'!AB26))</f>
        <v>5.08130081300813E-2</v>
      </c>
      <c r="F26" s="31">
        <f>IF('Órdenes según Instancia'!AB26=0,"-",('Órdenes según Instancia'!R26/'Órdenes según Instancia'!AB26))</f>
        <v>2.0325203252032522E-3</v>
      </c>
      <c r="G26" s="31">
        <f>IF('Órdenes según Instancia'!AB26=0,"-",('Órdenes según Instancia'!W26/'Órdenes según Instancia'!AB26))</f>
        <v>0</v>
      </c>
      <c r="H26" s="31" t="str">
        <f>IF('Órdenes según Instancia'!AC26=0,"-",('Órdenes según Instancia'!D26/'Órdenes según Instancia'!AC26))</f>
        <v>-</v>
      </c>
      <c r="I26" s="31" t="str">
        <f>IF('Órdenes según Instancia'!AC26=0,"-",('Órdenes según Instancia'!I26/'Órdenes según Instancia'!AC26))</f>
        <v>-</v>
      </c>
      <c r="J26" s="31" t="str">
        <f>IF('Órdenes según Instancia'!AC26=0,"-",('Órdenes según Instancia'!N26/'Órdenes según Instancia'!AC26))</f>
        <v>-</v>
      </c>
      <c r="K26" s="31" t="str">
        <f>IF('Órdenes según Instancia'!AC26=0,"-",('Órdenes según Instancia'!S26/'Órdenes según Instancia'!AC26))</f>
        <v>-</v>
      </c>
      <c r="L26" s="31" t="str">
        <f>IF('Órdenes según Instancia'!AC26=0,"-",('Órdenes según Instancia'!X26/'Órdenes según Instancia'!AC26))</f>
        <v>-</v>
      </c>
      <c r="M26" s="31">
        <f>IF('Órdenes según Instancia'!AD26=0,"-",('Órdenes según Instancia'!E26/'Órdenes según Instancia'!AD26))</f>
        <v>0.91447368421052633</v>
      </c>
      <c r="N26" s="31">
        <f>IF('Órdenes según Instancia'!AD26=0,"-",('Órdenes según Instancia'!J26/'Órdenes según Instancia'!AD26))</f>
        <v>0</v>
      </c>
      <c r="O26" s="31">
        <f>IF('Órdenes según Instancia'!AD26=0,"-",('Órdenes según Instancia'!O26/'Órdenes según Instancia'!AD26))</f>
        <v>8.2236842105263164E-2</v>
      </c>
      <c r="P26" s="31">
        <f>IF('Órdenes según Instancia'!AD26=0,"-",('Órdenes según Instancia'!T26/'Órdenes según Instancia'!AD26))</f>
        <v>3.2894736842105261E-3</v>
      </c>
      <c r="Q26" s="31">
        <f>IF('Órdenes según Instancia'!AD26=0,"-",('Órdenes según Instancia'!Y26/'Órdenes según Instancia'!AD26))</f>
        <v>0</v>
      </c>
      <c r="R26" s="31">
        <f>IF('Órdenes según Instancia'!AE26=0,"-",('Órdenes según Instancia'!F26/'Órdenes según Instancia'!AE26))</f>
        <v>1</v>
      </c>
      <c r="S26" s="31">
        <f>IF('Órdenes según Instancia'!AE26=0,"-",('Órdenes según Instancia'!K26/'Órdenes según Instancia'!AE26))</f>
        <v>0</v>
      </c>
      <c r="T26" s="31">
        <f>IF('Órdenes según Instancia'!AE26=0,"-",('Órdenes según Instancia'!P26/'Órdenes según Instancia'!AE26))</f>
        <v>0</v>
      </c>
      <c r="U26" s="31">
        <f>IF('Órdenes según Instancia'!AE26=0,"-",('Órdenes según Instancia'!U26/('Órdenes según Instancia'!AE26)))</f>
        <v>0</v>
      </c>
      <c r="V26" s="31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31">
        <f>IF('Órdenes según Instancia'!AB27=0,"-",('Órdenes según Instancia'!C27/'Órdenes según Instancia'!AB27))</f>
        <v>0.94093959731543619</v>
      </c>
      <c r="D27" s="31">
        <f>IF('Órdenes según Instancia'!AB27=0,"-",('Órdenes según Instancia'!H27/'Órdenes según Instancia'!AB27))</f>
        <v>1.0067114093959731E-2</v>
      </c>
      <c r="E27" s="31">
        <f>IF('Órdenes según Instancia'!AB27=0,"-",('Órdenes según Instancia'!M27/'Órdenes según Instancia'!AB27))</f>
        <v>4.6308724832214765E-2</v>
      </c>
      <c r="F27" s="31">
        <f>IF('Órdenes según Instancia'!AB27=0,"-",('Órdenes según Instancia'!R27/'Órdenes según Instancia'!AB27))</f>
        <v>2.6845637583892616E-3</v>
      </c>
      <c r="G27" s="31">
        <f>IF('Órdenes según Instancia'!AB27=0,"-",('Órdenes según Instancia'!W27/'Órdenes según Instancia'!AB27))</f>
        <v>0</v>
      </c>
      <c r="H27" s="31" t="str">
        <f>IF('Órdenes según Instancia'!AC27=0,"-",('Órdenes según Instancia'!D27/'Órdenes según Instancia'!AC27))</f>
        <v>-</v>
      </c>
      <c r="I27" s="31" t="str">
        <f>IF('Órdenes según Instancia'!AC27=0,"-",('Órdenes según Instancia'!I27/'Órdenes según Instancia'!AC27))</f>
        <v>-</v>
      </c>
      <c r="J27" s="31" t="str">
        <f>IF('Órdenes según Instancia'!AC27=0,"-",('Órdenes según Instancia'!N27/'Órdenes según Instancia'!AC27))</f>
        <v>-</v>
      </c>
      <c r="K27" s="31" t="str">
        <f>IF('Órdenes según Instancia'!AC27=0,"-",('Órdenes según Instancia'!S27/'Órdenes según Instancia'!AC27))</f>
        <v>-</v>
      </c>
      <c r="L27" s="31" t="str">
        <f>IF('Órdenes según Instancia'!AC27=0,"-",('Órdenes según Instancia'!X27/'Órdenes según Instancia'!AC27))</f>
        <v>-</v>
      </c>
      <c r="M27" s="31">
        <f>IF('Órdenes según Instancia'!AD27=0,"-",('Órdenes según Instancia'!E27/'Órdenes según Instancia'!AD27))</f>
        <v>0.87326120556414222</v>
      </c>
      <c r="N27" s="31">
        <f>IF('Órdenes según Instancia'!AD27=0,"-",('Órdenes según Instancia'!J27/'Órdenes según Instancia'!AD27))</f>
        <v>1.7001545595054096E-2</v>
      </c>
      <c r="O27" s="31">
        <f>IF('Órdenes según Instancia'!AD27=0,"-",('Órdenes según Instancia'!O27/'Órdenes según Instancia'!AD27))</f>
        <v>0.1035548686244204</v>
      </c>
      <c r="P27" s="31">
        <f>IF('Órdenes según Instancia'!AD27=0,"-",('Órdenes según Instancia'!T27/'Órdenes según Instancia'!AD27))</f>
        <v>6.1823802163833074E-3</v>
      </c>
      <c r="Q27" s="31">
        <f>IF('Órdenes según Instancia'!AD27=0,"-",('Órdenes según Instancia'!Y27/'Órdenes según Instancia'!AD27))</f>
        <v>0</v>
      </c>
      <c r="R27" s="31">
        <f>IF('Órdenes según Instancia'!AE27=0,"-",('Órdenes según Instancia'!F27/'Órdenes según Instancia'!AE27))</f>
        <v>0.99288256227758009</v>
      </c>
      <c r="S27" s="31">
        <f>IF('Órdenes según Instancia'!AE27=0,"-",('Órdenes según Instancia'!K27/'Órdenes según Instancia'!AE27))</f>
        <v>4.7449584816132862E-3</v>
      </c>
      <c r="T27" s="31">
        <f>IF('Órdenes según Instancia'!AE27=0,"-",('Órdenes según Instancia'!P27/'Órdenes según Instancia'!AE27))</f>
        <v>2.3724792408066431E-3</v>
      </c>
      <c r="U27" s="31">
        <f>IF('Órdenes según Instancia'!AE27=0,"-",('Órdenes según Instancia'!U27/('Órdenes según Instancia'!AE27)))</f>
        <v>0</v>
      </c>
      <c r="V27" s="31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35</v>
      </c>
      <c r="C28" s="31">
        <f>IF('Órdenes según Instancia'!AB28=0,"-",('Órdenes según Instancia'!C28/'Órdenes según Instancia'!AB28))</f>
        <v>0.91624365482233505</v>
      </c>
      <c r="D28" s="31">
        <f>IF('Órdenes según Instancia'!AB28=0,"-",('Órdenes según Instancia'!H28/'Órdenes según Instancia'!AB28))</f>
        <v>1.2690355329949238E-2</v>
      </c>
      <c r="E28" s="31">
        <f>IF('Órdenes según Instancia'!AB28=0,"-",('Órdenes según Instancia'!M28/'Órdenes según Instancia'!AB28))</f>
        <v>7.1065989847715741E-2</v>
      </c>
      <c r="F28" s="31">
        <f>IF('Órdenes según Instancia'!AB28=0,"-",('Órdenes según Instancia'!R28/'Órdenes según Instancia'!AB28))</f>
        <v>0</v>
      </c>
      <c r="G28" s="31">
        <f>IF('Órdenes según Instancia'!AB28=0,"-",('Órdenes según Instancia'!W28/'Órdenes según Instancia'!AB28))</f>
        <v>0</v>
      </c>
      <c r="H28" s="31">
        <f>IF('Órdenes según Instancia'!AC28=0,"-",('Órdenes según Instancia'!D28/'Órdenes según Instancia'!AC28))</f>
        <v>1</v>
      </c>
      <c r="I28" s="31">
        <f>IF('Órdenes según Instancia'!AC28=0,"-",('Órdenes según Instancia'!I28/'Órdenes según Instancia'!AC28))</f>
        <v>0</v>
      </c>
      <c r="J28" s="31">
        <f>IF('Órdenes según Instancia'!AC28=0,"-",('Órdenes según Instancia'!N28/'Órdenes según Instancia'!AC28))</f>
        <v>0</v>
      </c>
      <c r="K28" s="31">
        <f>IF('Órdenes según Instancia'!AC28=0,"-",('Órdenes según Instancia'!S28/'Órdenes según Instancia'!AC28))</f>
        <v>0</v>
      </c>
      <c r="L28" s="31">
        <f>IF('Órdenes según Instancia'!AC28=0,"-",('Órdenes según Instancia'!X28/'Órdenes según Instancia'!AC28))</f>
        <v>0</v>
      </c>
      <c r="M28" s="31">
        <f>IF('Órdenes según Instancia'!AD28=0,"-",('Órdenes según Instancia'!E28/'Órdenes según Instancia'!AD28))</f>
        <v>0.89490445859872614</v>
      </c>
      <c r="N28" s="31">
        <f>IF('Órdenes según Instancia'!AD28=0,"-",('Órdenes según Instancia'!J28/'Órdenes según Instancia'!AD28))</f>
        <v>1.5923566878980892E-2</v>
      </c>
      <c r="O28" s="31">
        <f>IF('Órdenes según Instancia'!AD28=0,"-",('Órdenes según Instancia'!O28/'Órdenes según Instancia'!AD28))</f>
        <v>8.9171974522292988E-2</v>
      </c>
      <c r="P28" s="31">
        <f>IF('Órdenes según Instancia'!AD28=0,"-",('Órdenes según Instancia'!T28/'Órdenes según Instancia'!AD28))</f>
        <v>0</v>
      </c>
      <c r="Q28" s="31">
        <f>IF('Órdenes según Instancia'!AD28=0,"-",('Órdenes según Instancia'!Y28/'Órdenes según Instancia'!AD28))</f>
        <v>0</v>
      </c>
      <c r="R28" s="31">
        <f>IF('Órdenes según Instancia'!AE28=0,"-",('Órdenes según Instancia'!F28/'Órdenes según Instancia'!AE28))</f>
        <v>1</v>
      </c>
      <c r="S28" s="31">
        <f>IF('Órdenes según Instancia'!AE28=0,"-",('Órdenes según Instancia'!K28/'Órdenes según Instancia'!AE28))</f>
        <v>0</v>
      </c>
      <c r="T28" s="31">
        <f>IF('Órdenes según Instancia'!AE28=0,"-",('Órdenes según Instancia'!P28/'Órdenes según Instancia'!AE28))</f>
        <v>0</v>
      </c>
      <c r="U28" s="31">
        <f>IF('Órdenes según Instancia'!AE28=0,"-",('Órdenes según Instancia'!U28/('Órdenes según Instancia'!AE28)))</f>
        <v>0</v>
      </c>
      <c r="V28" s="31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36</v>
      </c>
      <c r="C29" s="31">
        <f>IF('Órdenes según Instancia'!AB29=0,"-",('Órdenes según Instancia'!C29/'Órdenes según Instancia'!AB29))</f>
        <v>1</v>
      </c>
      <c r="D29" s="31">
        <f>IF('Órdenes según Instancia'!AB29=0,"-",('Órdenes según Instancia'!H29/'Órdenes según Instancia'!AB29))</f>
        <v>0</v>
      </c>
      <c r="E29" s="31">
        <f>IF('Órdenes según Instancia'!AB29=0,"-",('Órdenes según Instancia'!M29/'Órdenes según Instancia'!AB29))</f>
        <v>0</v>
      </c>
      <c r="F29" s="31">
        <f>IF('Órdenes según Instancia'!AB29=0,"-",('Órdenes según Instancia'!R29/'Órdenes según Instancia'!AB29))</f>
        <v>0</v>
      </c>
      <c r="G29" s="31">
        <f>IF('Órdenes según Instancia'!AB29=0,"-",('Órdenes según Instancia'!W29/'Órdenes según Instancia'!AB29))</f>
        <v>0</v>
      </c>
      <c r="H29" s="31" t="str">
        <f>IF('Órdenes según Instancia'!AC29=0,"-",('Órdenes según Instancia'!D29/'Órdenes según Instancia'!AC29))</f>
        <v>-</v>
      </c>
      <c r="I29" s="31" t="str">
        <f>IF('Órdenes según Instancia'!AC29=0,"-",('Órdenes según Instancia'!I29/'Órdenes según Instancia'!AC29))</f>
        <v>-</v>
      </c>
      <c r="J29" s="31" t="str">
        <f>IF('Órdenes según Instancia'!AC29=0,"-",('Órdenes según Instancia'!N29/'Órdenes según Instancia'!AC29))</f>
        <v>-</v>
      </c>
      <c r="K29" s="31" t="str">
        <f>IF('Órdenes según Instancia'!AC29=0,"-",('Órdenes según Instancia'!S29/'Órdenes según Instancia'!AC29))</f>
        <v>-</v>
      </c>
      <c r="L29" s="31" t="str">
        <f>IF('Órdenes según Instancia'!AC29=0,"-",('Órdenes según Instancia'!X29/'Órdenes según Instancia'!AC29))</f>
        <v>-</v>
      </c>
      <c r="M29" s="31">
        <f>IF('Órdenes según Instancia'!AD29=0,"-",('Órdenes según Instancia'!E29/'Órdenes según Instancia'!AD29))</f>
        <v>1</v>
      </c>
      <c r="N29" s="31">
        <f>IF('Órdenes según Instancia'!AD29=0,"-",('Órdenes según Instancia'!J29/'Órdenes según Instancia'!AD29))</f>
        <v>0</v>
      </c>
      <c r="O29" s="31">
        <f>IF('Órdenes según Instancia'!AD29=0,"-",('Órdenes según Instancia'!O29/'Órdenes según Instancia'!AD29))</f>
        <v>0</v>
      </c>
      <c r="P29" s="31">
        <f>IF('Órdenes según Instancia'!AD29=0,"-",('Órdenes según Instancia'!T29/'Órdenes según Instancia'!AD29))</f>
        <v>0</v>
      </c>
      <c r="Q29" s="31">
        <f>IF('Órdenes según Instancia'!AD29=0,"-",('Órdenes según Instancia'!Y29/'Órdenes según Instancia'!AD29))</f>
        <v>0</v>
      </c>
      <c r="R29" s="31">
        <f>IF('Órdenes según Instancia'!AE29=0,"-",('Órdenes según Instancia'!F29/'Órdenes según Instancia'!AE29))</f>
        <v>1</v>
      </c>
      <c r="S29" s="31">
        <f>IF('Órdenes según Instancia'!AE29=0,"-",('Órdenes según Instancia'!K29/'Órdenes según Instancia'!AE29))</f>
        <v>0</v>
      </c>
      <c r="T29" s="31">
        <f>IF('Órdenes según Instancia'!AE29=0,"-",('Órdenes según Instancia'!P29/'Órdenes según Instancia'!AE29))</f>
        <v>0</v>
      </c>
      <c r="U29" s="31">
        <f>IF('Órdenes según Instancia'!AE29=0,"-",('Órdenes según Instancia'!U29/('Órdenes según Instancia'!AE29)))</f>
        <v>0</v>
      </c>
      <c r="V29" s="31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31">
        <f>IF('Órdenes según Instancia'!AB30=0,"-",('Órdenes según Instancia'!C30/'Órdenes según Instancia'!AB30))</f>
        <v>0.96370967741935487</v>
      </c>
      <c r="D30" s="31">
        <f>IF('Órdenes según Instancia'!AB30=0,"-",('Órdenes según Instancia'!H30/'Órdenes según Instancia'!AB30))</f>
        <v>1.2096774193548387E-2</v>
      </c>
      <c r="E30" s="31">
        <f>IF('Órdenes según Instancia'!AB30=0,"-",('Órdenes según Instancia'!M30/'Órdenes según Instancia'!AB30))</f>
        <v>1.6129032258064516E-2</v>
      </c>
      <c r="F30" s="31">
        <f>IF('Órdenes según Instancia'!AB30=0,"-",('Órdenes según Instancia'!R30/'Órdenes según Instancia'!AB30))</f>
        <v>8.0645161290322578E-3</v>
      </c>
      <c r="G30" s="31">
        <f>IF('Órdenes según Instancia'!AB30=0,"-",('Órdenes según Instancia'!W30/'Órdenes según Instancia'!AB30))</f>
        <v>0</v>
      </c>
      <c r="H30" s="31" t="str">
        <f>IF('Órdenes según Instancia'!AC30=0,"-",('Órdenes según Instancia'!D30/'Órdenes según Instancia'!AC30))</f>
        <v>-</v>
      </c>
      <c r="I30" s="31" t="str">
        <f>IF('Órdenes según Instancia'!AC30=0,"-",('Órdenes según Instancia'!I30/'Órdenes según Instancia'!AC30))</f>
        <v>-</v>
      </c>
      <c r="J30" s="31" t="str">
        <f>IF('Órdenes según Instancia'!AC30=0,"-",('Órdenes según Instancia'!N30/'Órdenes según Instancia'!AC30))</f>
        <v>-</v>
      </c>
      <c r="K30" s="31" t="str">
        <f>IF('Órdenes según Instancia'!AC30=0,"-",('Órdenes según Instancia'!S30/'Órdenes según Instancia'!AC30))</f>
        <v>-</v>
      </c>
      <c r="L30" s="31" t="str">
        <f>IF('Órdenes según Instancia'!AC30=0,"-",('Órdenes según Instancia'!X30/'Órdenes según Instancia'!AC30))</f>
        <v>-</v>
      </c>
      <c r="M30" s="31">
        <f>IF('Órdenes según Instancia'!AD30=0,"-",('Órdenes según Instancia'!E30/'Órdenes según Instancia'!AD30))</f>
        <v>0.95604395604395609</v>
      </c>
      <c r="N30" s="31">
        <f>IF('Órdenes según Instancia'!AD30=0,"-",('Órdenes según Instancia'!J30/'Órdenes según Instancia'!AD30))</f>
        <v>1.098901098901099E-2</v>
      </c>
      <c r="O30" s="31">
        <f>IF('Órdenes según Instancia'!AD30=0,"-",('Órdenes según Instancia'!O30/'Órdenes según Instancia'!AD30))</f>
        <v>2.197802197802198E-2</v>
      </c>
      <c r="P30" s="31">
        <f>IF('Órdenes según Instancia'!AD30=0,"-",('Órdenes según Instancia'!T30/'Órdenes según Instancia'!AD30))</f>
        <v>1.098901098901099E-2</v>
      </c>
      <c r="Q30" s="31">
        <f>IF('Órdenes según Instancia'!AD30=0,"-",('Órdenes según Instancia'!Y30/'Órdenes según Instancia'!AD30))</f>
        <v>0</v>
      </c>
      <c r="R30" s="31">
        <f>IF('Órdenes según Instancia'!AE30=0,"-",('Órdenes según Instancia'!F30/'Órdenes según Instancia'!AE30))</f>
        <v>0.98484848484848486</v>
      </c>
      <c r="S30" s="31">
        <f>IF('Órdenes según Instancia'!AE30=0,"-",('Órdenes según Instancia'!K30/'Órdenes según Instancia'!AE30))</f>
        <v>1.5151515151515152E-2</v>
      </c>
      <c r="T30" s="31">
        <f>IF('Órdenes según Instancia'!AE30=0,"-",('Órdenes según Instancia'!P30/'Órdenes según Instancia'!AE30))</f>
        <v>0</v>
      </c>
      <c r="U30" s="31">
        <f>IF('Órdenes según Instancia'!AE30=0,"-",('Órdenes según Instancia'!U30/('Órdenes según Instancia'!AE30)))</f>
        <v>0</v>
      </c>
      <c r="V30" s="31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38</v>
      </c>
      <c r="C31" s="31">
        <f>IF('Órdenes según Instancia'!AB31=0,"-",('Órdenes según Instancia'!C31/'Órdenes según Instancia'!AB31))</f>
        <v>0.9850746268656716</v>
      </c>
      <c r="D31" s="31">
        <f>IF('Órdenes según Instancia'!AB31=0,"-",('Órdenes según Instancia'!H31/'Órdenes según Instancia'!AB31))</f>
        <v>0</v>
      </c>
      <c r="E31" s="31">
        <f>IF('Órdenes según Instancia'!AB31=0,"-",('Órdenes según Instancia'!M31/'Órdenes según Instancia'!AB31))</f>
        <v>1.4925373134328358E-2</v>
      </c>
      <c r="F31" s="31">
        <f>IF('Órdenes según Instancia'!AB31=0,"-",('Órdenes según Instancia'!R31/'Órdenes según Instancia'!AB31))</f>
        <v>0</v>
      </c>
      <c r="G31" s="31">
        <f>IF('Órdenes según Instancia'!AB31=0,"-",('Órdenes según Instancia'!W31/'Órdenes según Instancia'!AB31))</f>
        <v>0</v>
      </c>
      <c r="H31" s="31" t="str">
        <f>IF('Órdenes según Instancia'!AC31=0,"-",('Órdenes según Instancia'!D31/'Órdenes según Instancia'!AC31))</f>
        <v>-</v>
      </c>
      <c r="I31" s="31" t="str">
        <f>IF('Órdenes según Instancia'!AC31=0,"-",('Órdenes según Instancia'!I31/'Órdenes según Instancia'!AC31))</f>
        <v>-</v>
      </c>
      <c r="J31" s="31" t="str">
        <f>IF('Órdenes según Instancia'!AC31=0,"-",('Órdenes según Instancia'!N31/'Órdenes según Instancia'!AC31))</f>
        <v>-</v>
      </c>
      <c r="K31" s="31" t="str">
        <f>IF('Órdenes según Instancia'!AC31=0,"-",('Órdenes según Instancia'!S31/'Órdenes según Instancia'!AC31))</f>
        <v>-</v>
      </c>
      <c r="L31" s="31" t="str">
        <f>IF('Órdenes según Instancia'!AC31=0,"-",('Órdenes según Instancia'!X31/'Órdenes según Instancia'!AC31))</f>
        <v>-</v>
      </c>
      <c r="M31" s="31">
        <f>IF('Órdenes según Instancia'!AD31=0,"-",('Órdenes según Instancia'!E31/'Órdenes según Instancia'!AD31))</f>
        <v>1</v>
      </c>
      <c r="N31" s="31">
        <f>IF('Órdenes según Instancia'!AD31=0,"-",('Órdenes según Instancia'!J31/'Órdenes según Instancia'!AD31))</f>
        <v>0</v>
      </c>
      <c r="O31" s="31">
        <f>IF('Órdenes según Instancia'!AD31=0,"-",('Órdenes según Instancia'!O31/'Órdenes según Instancia'!AD31))</f>
        <v>0</v>
      </c>
      <c r="P31" s="31">
        <f>IF('Órdenes según Instancia'!AD31=0,"-",('Órdenes según Instancia'!T31/'Órdenes según Instancia'!AD31))</f>
        <v>0</v>
      </c>
      <c r="Q31" s="31">
        <f>IF('Órdenes según Instancia'!AD31=0,"-",('Órdenes según Instancia'!Y31/'Órdenes según Instancia'!AD31))</f>
        <v>0</v>
      </c>
      <c r="R31" s="31">
        <f>IF('Órdenes según Instancia'!AE31=0,"-",('Órdenes según Instancia'!F31/'Órdenes según Instancia'!AE31))</f>
        <v>0.88888888888888884</v>
      </c>
      <c r="S31" s="31">
        <f>IF('Órdenes según Instancia'!AE31=0,"-",('Órdenes según Instancia'!K31/'Órdenes según Instancia'!AE31))</f>
        <v>0</v>
      </c>
      <c r="T31" s="31">
        <f>IF('Órdenes según Instancia'!AE31=0,"-",('Órdenes según Instancia'!P31/'Órdenes según Instancia'!AE31))</f>
        <v>0.1111111111111111</v>
      </c>
      <c r="U31" s="31">
        <f>IF('Órdenes según Instancia'!AE31=0,"-",('Órdenes según Instancia'!U31/('Órdenes según Instancia'!AE31)))</f>
        <v>0</v>
      </c>
      <c r="V31" s="31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8">
        <f>IF('Órdenes según Instancia'!AB32=0,"-",('Órdenes según Instancia'!C32/'Órdenes según Instancia'!AB32))</f>
        <v>0.95049504950495045</v>
      </c>
      <c r="D32" s="28">
        <f>IF('Órdenes según Instancia'!AB32=0,"-",('Órdenes según Instancia'!H32/'Órdenes según Instancia'!AB32))</f>
        <v>3.0091244418559504E-3</v>
      </c>
      <c r="E32" s="28">
        <f>IF('Órdenes según Instancia'!AB32=0,"-",('Órdenes según Instancia'!M32/'Órdenes según Instancia'!AB32))</f>
        <v>3.2517957678120754E-2</v>
      </c>
      <c r="F32" s="28">
        <f>IF('Órdenes según Instancia'!AB32=0,"-",('Órdenes según Instancia'!R32/'Órdenes según Instancia'!AB32))</f>
        <v>1.3977868375072802E-2</v>
      </c>
      <c r="G32" s="28">
        <f>IF('Órdenes según Instancia'!AB32=0,"-",('Órdenes según Instancia'!W32/'Órdenes según Instancia'!AB32))</f>
        <v>0</v>
      </c>
      <c r="H32" s="28">
        <f>IF('Órdenes según Instancia'!AC32=0,"-",('Órdenes según Instancia'!D32/'Órdenes según Instancia'!AC32))</f>
        <v>1</v>
      </c>
      <c r="I32" s="28">
        <f>IF('Órdenes según Instancia'!AC32=0,"-",('Órdenes según Instancia'!I32/'Órdenes según Instancia'!AC32))</f>
        <v>0</v>
      </c>
      <c r="J32" s="28">
        <f>IF('Órdenes según Instancia'!AC32=0,"-",('Órdenes según Instancia'!N32/'Órdenes según Instancia'!AC32))</f>
        <v>0</v>
      </c>
      <c r="K32" s="28">
        <f>IF('Órdenes según Instancia'!AC32=0,"-",('Órdenes según Instancia'!S32/'Órdenes según Instancia'!AC32))</f>
        <v>0</v>
      </c>
      <c r="L32" s="28">
        <f>IF('Órdenes según Instancia'!AC32=0,"-",('Órdenes según Instancia'!X32/'Órdenes según Instancia'!AC32))</f>
        <v>0</v>
      </c>
      <c r="M32" s="28">
        <f>IF('Órdenes según Instancia'!AD32=0,"-",('Órdenes según Instancia'!E32/'Órdenes según Instancia'!AD32))</f>
        <v>0.93074348901498616</v>
      </c>
      <c r="N32" s="28">
        <f>IF('Órdenes según Instancia'!AD32=0,"-",('Órdenes según Instancia'!J32/'Órdenes según Instancia'!AD32))</f>
        <v>3.4919249236141422E-3</v>
      </c>
      <c r="O32" s="28">
        <f>IF('Órdenes según Instancia'!AD32=0,"-",('Órdenes según Instancia'!O32/'Órdenes según Instancia'!AD32))</f>
        <v>4.539502400698385E-2</v>
      </c>
      <c r="P32" s="28">
        <f>IF('Órdenes según Instancia'!AD32=0,"-",('Órdenes según Instancia'!T32/'Órdenes según Instancia'!AD32))</f>
        <v>2.036956205441583E-2</v>
      </c>
      <c r="Q32" s="28">
        <f>IF('Órdenes según Instancia'!AD32=0,"-",('Órdenes según Instancia'!Y32/'Órdenes según Instancia'!AD32))</f>
        <v>0</v>
      </c>
      <c r="R32" s="28">
        <f>IF('Órdenes según Instancia'!AE32=0,"-",('Órdenes según Instancia'!F32/'Órdenes según Instancia'!AE32))</f>
        <v>0.98997641509433965</v>
      </c>
      <c r="S32" s="28">
        <f>IF('Órdenes según Instancia'!AE32=0,"-",('Órdenes según Instancia'!K32/'Órdenes según Instancia'!AE32))</f>
        <v>2.0636792452830188E-3</v>
      </c>
      <c r="T32" s="28">
        <f>IF('Órdenes según Instancia'!AE32=0,"-",('Órdenes según Instancia'!P32/'Órdenes según Instancia'!AE32))</f>
        <v>6.7806603773584908E-3</v>
      </c>
      <c r="U32" s="28">
        <f>IF('Órdenes según Instancia'!AE32=0,"-",('Órdenes según Instancia'!U32/('Órdenes según Instancia'!AE32)))</f>
        <v>1.1792452830188679E-3</v>
      </c>
      <c r="V32" s="28">
        <f>IF('Órdenes según Instancia'!AE32=0,"-",('Órdenes según Instancia'!Z32/'Órdenes según Instancia'!AE32))</f>
        <v>0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s="59" customFormat="1" ht="58.5" customHeight="1" x14ac:dyDescent="0.2">
      <c r="C12" s="87" t="s">
        <v>224</v>
      </c>
      <c r="D12" s="87"/>
      <c r="E12" s="87" t="s">
        <v>147</v>
      </c>
      <c r="F12" s="87"/>
      <c r="G12" s="87" t="s">
        <v>148</v>
      </c>
      <c r="H12" s="87"/>
      <c r="I12" s="87" t="s">
        <v>225</v>
      </c>
      <c r="J12" s="87"/>
      <c r="K12" s="87" t="s">
        <v>226</v>
      </c>
      <c r="L12" s="87"/>
      <c r="M12" s="87" t="s">
        <v>149</v>
      </c>
      <c r="N12" s="87"/>
      <c r="O12" s="87" t="s">
        <v>150</v>
      </c>
      <c r="P12" s="87"/>
      <c r="Q12" s="87" t="s">
        <v>151</v>
      </c>
      <c r="R12" s="87"/>
      <c r="S12" s="87" t="s">
        <v>227</v>
      </c>
      <c r="T12" s="87"/>
      <c r="U12" s="87" t="s">
        <v>152</v>
      </c>
      <c r="V12" s="87"/>
      <c r="W12" s="87" t="s">
        <v>228</v>
      </c>
      <c r="X12" s="87"/>
      <c r="Y12" s="87" t="s">
        <v>229</v>
      </c>
      <c r="Z12" s="87"/>
      <c r="AA12" s="87" t="s">
        <v>230</v>
      </c>
      <c r="AB12" s="87"/>
      <c r="AC12" s="87" t="s">
        <v>231</v>
      </c>
      <c r="AD12" s="87"/>
      <c r="AE12" s="87" t="s">
        <v>232</v>
      </c>
      <c r="AF12" s="87"/>
      <c r="AG12" s="87" t="s">
        <v>153</v>
      </c>
      <c r="AH12" s="87"/>
      <c r="AI12" s="87" t="s">
        <v>154</v>
      </c>
      <c r="AJ12" s="87"/>
    </row>
    <row r="13" spans="2:36" ht="41.25" customHeight="1" thickBot="1" x14ac:dyDescent="0.25">
      <c r="B13" s="32"/>
      <c r="C13" s="34" t="s">
        <v>155</v>
      </c>
      <c r="D13" s="34" t="s">
        <v>156</v>
      </c>
      <c r="E13" s="34" t="s">
        <v>155</v>
      </c>
      <c r="F13" s="34" t="s">
        <v>156</v>
      </c>
      <c r="G13" s="34" t="s">
        <v>155</v>
      </c>
      <c r="H13" s="34" t="s">
        <v>156</v>
      </c>
      <c r="I13" s="34" t="s">
        <v>155</v>
      </c>
      <c r="J13" s="34" t="s">
        <v>156</v>
      </c>
      <c r="K13" s="34" t="s">
        <v>155</v>
      </c>
      <c r="L13" s="34" t="s">
        <v>156</v>
      </c>
      <c r="M13" s="34" t="s">
        <v>155</v>
      </c>
      <c r="N13" s="34" t="s">
        <v>156</v>
      </c>
      <c r="O13" s="34" t="s">
        <v>155</v>
      </c>
      <c r="P13" s="34" t="s">
        <v>156</v>
      </c>
      <c r="Q13" s="34" t="s">
        <v>155</v>
      </c>
      <c r="R13" s="34" t="s">
        <v>156</v>
      </c>
      <c r="S13" s="34" t="s">
        <v>155</v>
      </c>
      <c r="T13" s="34" t="s">
        <v>156</v>
      </c>
      <c r="U13" s="34" t="s">
        <v>155</v>
      </c>
      <c r="V13" s="34" t="s">
        <v>156</v>
      </c>
      <c r="W13" s="34" t="s">
        <v>155</v>
      </c>
      <c r="X13" s="34" t="s">
        <v>156</v>
      </c>
      <c r="Y13" s="34" t="s">
        <v>155</v>
      </c>
      <c r="Z13" s="34" t="s">
        <v>156</v>
      </c>
      <c r="AA13" s="34" t="s">
        <v>155</v>
      </c>
      <c r="AB13" s="34" t="s">
        <v>156</v>
      </c>
      <c r="AC13" s="34" t="s">
        <v>155</v>
      </c>
      <c r="AD13" s="34" t="s">
        <v>156</v>
      </c>
      <c r="AE13" s="34" t="s">
        <v>155</v>
      </c>
      <c r="AF13" s="34" t="s">
        <v>156</v>
      </c>
      <c r="AG13" s="34" t="s">
        <v>155</v>
      </c>
      <c r="AH13" s="34" t="s">
        <v>156</v>
      </c>
      <c r="AI13" s="34" t="s">
        <v>155</v>
      </c>
      <c r="AJ13" s="34" t="s">
        <v>156</v>
      </c>
    </row>
    <row r="14" spans="2:36" ht="20.100000000000001" customHeight="1" thickBot="1" x14ac:dyDescent="0.25">
      <c r="B14" s="3" t="s">
        <v>22</v>
      </c>
      <c r="C14" s="19">
        <v>34</v>
      </c>
      <c r="D14" s="19">
        <v>20</v>
      </c>
      <c r="E14" s="19">
        <v>87</v>
      </c>
      <c r="F14" s="19">
        <v>21</v>
      </c>
      <c r="G14" s="19">
        <v>712</v>
      </c>
      <c r="H14" s="19">
        <v>558</v>
      </c>
      <c r="I14" s="19">
        <v>681</v>
      </c>
      <c r="J14" s="19">
        <v>544</v>
      </c>
      <c r="K14" s="19">
        <v>32</v>
      </c>
      <c r="L14" s="19">
        <v>13</v>
      </c>
      <c r="M14" s="19">
        <v>145</v>
      </c>
      <c r="N14" s="19">
        <v>53</v>
      </c>
      <c r="O14" s="19">
        <v>44</v>
      </c>
      <c r="P14" s="19">
        <v>71</v>
      </c>
      <c r="Q14" s="19">
        <v>1735</v>
      </c>
      <c r="R14" s="19">
        <v>1280</v>
      </c>
      <c r="S14" s="19">
        <v>239</v>
      </c>
      <c r="T14" s="19">
        <v>51</v>
      </c>
      <c r="U14" s="19">
        <v>6</v>
      </c>
      <c r="V14" s="19">
        <v>5</v>
      </c>
      <c r="W14" s="19">
        <v>163</v>
      </c>
      <c r="X14" s="19">
        <v>16</v>
      </c>
      <c r="Y14" s="19">
        <v>21</v>
      </c>
      <c r="Z14" s="19">
        <v>4</v>
      </c>
      <c r="AA14" s="19">
        <v>93</v>
      </c>
      <c r="AB14" s="19">
        <v>2</v>
      </c>
      <c r="AC14" s="19">
        <v>325</v>
      </c>
      <c r="AD14" s="19">
        <v>51</v>
      </c>
      <c r="AE14" s="19">
        <v>7</v>
      </c>
      <c r="AF14" s="19">
        <v>4</v>
      </c>
      <c r="AG14" s="19">
        <v>86</v>
      </c>
      <c r="AH14" s="19">
        <v>8</v>
      </c>
      <c r="AI14" s="19">
        <v>940</v>
      </c>
      <c r="AJ14" s="19">
        <v>141</v>
      </c>
    </row>
    <row r="15" spans="2:36" ht="20.100000000000001" customHeight="1" thickBot="1" x14ac:dyDescent="0.25">
      <c r="B15" s="4" t="s">
        <v>23</v>
      </c>
      <c r="C15" s="20">
        <v>3</v>
      </c>
      <c r="D15" s="20">
        <v>0</v>
      </c>
      <c r="E15" s="20">
        <v>10</v>
      </c>
      <c r="F15" s="20">
        <v>0</v>
      </c>
      <c r="G15" s="20">
        <v>160</v>
      </c>
      <c r="H15" s="20">
        <v>61</v>
      </c>
      <c r="I15" s="20">
        <v>160</v>
      </c>
      <c r="J15" s="20">
        <v>61</v>
      </c>
      <c r="K15" s="20">
        <v>0</v>
      </c>
      <c r="L15" s="20">
        <v>0</v>
      </c>
      <c r="M15" s="20">
        <v>4</v>
      </c>
      <c r="N15" s="20">
        <v>5</v>
      </c>
      <c r="O15" s="20">
        <v>2</v>
      </c>
      <c r="P15" s="20">
        <v>3</v>
      </c>
      <c r="Q15" s="20">
        <v>339</v>
      </c>
      <c r="R15" s="20">
        <v>130</v>
      </c>
      <c r="S15" s="20">
        <v>37</v>
      </c>
      <c r="T15" s="20">
        <v>1</v>
      </c>
      <c r="U15" s="20">
        <v>0</v>
      </c>
      <c r="V15" s="20">
        <v>0</v>
      </c>
      <c r="W15" s="20">
        <v>26</v>
      </c>
      <c r="X15" s="20">
        <v>1</v>
      </c>
      <c r="Y15" s="20">
        <v>0</v>
      </c>
      <c r="Z15" s="20">
        <v>0</v>
      </c>
      <c r="AA15" s="20">
        <v>30</v>
      </c>
      <c r="AB15" s="20">
        <v>1</v>
      </c>
      <c r="AC15" s="20">
        <v>41</v>
      </c>
      <c r="AD15" s="20">
        <v>3</v>
      </c>
      <c r="AE15" s="20">
        <v>0</v>
      </c>
      <c r="AF15" s="20">
        <v>0</v>
      </c>
      <c r="AG15" s="20">
        <v>14</v>
      </c>
      <c r="AH15" s="20">
        <v>2</v>
      </c>
      <c r="AI15" s="20">
        <v>148</v>
      </c>
      <c r="AJ15" s="20">
        <v>8</v>
      </c>
    </row>
    <row r="16" spans="2:36" ht="20.100000000000001" customHeight="1" thickBot="1" x14ac:dyDescent="0.25">
      <c r="B16" s="4" t="s">
        <v>24</v>
      </c>
      <c r="C16" s="20">
        <v>5</v>
      </c>
      <c r="D16" s="20">
        <v>8</v>
      </c>
      <c r="E16" s="20">
        <v>12</v>
      </c>
      <c r="F16" s="20">
        <v>0</v>
      </c>
      <c r="G16" s="20">
        <v>137</v>
      </c>
      <c r="H16" s="20">
        <v>41</v>
      </c>
      <c r="I16" s="20">
        <v>137</v>
      </c>
      <c r="J16" s="20">
        <v>41</v>
      </c>
      <c r="K16" s="20">
        <v>0</v>
      </c>
      <c r="L16" s="20">
        <v>0</v>
      </c>
      <c r="M16" s="20">
        <v>15</v>
      </c>
      <c r="N16" s="20">
        <v>39</v>
      </c>
      <c r="O16" s="20">
        <v>10</v>
      </c>
      <c r="P16" s="20">
        <v>0</v>
      </c>
      <c r="Q16" s="20">
        <v>316</v>
      </c>
      <c r="R16" s="20">
        <v>129</v>
      </c>
      <c r="S16" s="20">
        <v>13</v>
      </c>
      <c r="T16" s="20">
        <v>0</v>
      </c>
      <c r="U16" s="20">
        <v>0</v>
      </c>
      <c r="V16" s="20">
        <v>0</v>
      </c>
      <c r="W16" s="20">
        <v>24</v>
      </c>
      <c r="X16" s="20">
        <v>0</v>
      </c>
      <c r="Y16" s="20">
        <v>6</v>
      </c>
      <c r="Z16" s="20">
        <v>0</v>
      </c>
      <c r="AA16" s="20">
        <v>5</v>
      </c>
      <c r="AB16" s="20">
        <v>0</v>
      </c>
      <c r="AC16" s="20">
        <v>21</v>
      </c>
      <c r="AD16" s="20">
        <v>0</v>
      </c>
      <c r="AE16" s="20">
        <v>0</v>
      </c>
      <c r="AF16" s="20">
        <v>0</v>
      </c>
      <c r="AG16" s="20">
        <v>9</v>
      </c>
      <c r="AH16" s="20">
        <v>0</v>
      </c>
      <c r="AI16" s="20">
        <v>78</v>
      </c>
      <c r="AJ16" s="20">
        <v>0</v>
      </c>
    </row>
    <row r="17" spans="2:36" ht="20.100000000000001" customHeight="1" thickBot="1" x14ac:dyDescent="0.25">
      <c r="B17" s="4" t="s">
        <v>25</v>
      </c>
      <c r="C17" s="20">
        <v>1</v>
      </c>
      <c r="D17" s="20">
        <v>32</v>
      </c>
      <c r="E17" s="20">
        <v>2</v>
      </c>
      <c r="F17" s="20">
        <v>0</v>
      </c>
      <c r="G17" s="20">
        <v>134</v>
      </c>
      <c r="H17" s="20">
        <v>121</v>
      </c>
      <c r="I17" s="20">
        <v>189</v>
      </c>
      <c r="J17" s="20">
        <v>119</v>
      </c>
      <c r="K17" s="20">
        <v>10</v>
      </c>
      <c r="L17" s="20">
        <v>0</v>
      </c>
      <c r="M17" s="20">
        <v>11</v>
      </c>
      <c r="N17" s="20">
        <v>84</v>
      </c>
      <c r="O17" s="20">
        <v>5</v>
      </c>
      <c r="P17" s="20">
        <v>65</v>
      </c>
      <c r="Q17" s="20">
        <v>352</v>
      </c>
      <c r="R17" s="20">
        <v>421</v>
      </c>
      <c r="S17" s="20">
        <v>20</v>
      </c>
      <c r="T17" s="20">
        <v>0</v>
      </c>
      <c r="U17" s="20">
        <v>2</v>
      </c>
      <c r="V17" s="20">
        <v>1</v>
      </c>
      <c r="W17" s="20">
        <v>20</v>
      </c>
      <c r="X17" s="20">
        <v>1</v>
      </c>
      <c r="Y17" s="20">
        <v>5</v>
      </c>
      <c r="Z17" s="20">
        <v>1</v>
      </c>
      <c r="AA17" s="20">
        <v>0</v>
      </c>
      <c r="AB17" s="20">
        <v>3</v>
      </c>
      <c r="AC17" s="20">
        <v>33</v>
      </c>
      <c r="AD17" s="20">
        <v>3</v>
      </c>
      <c r="AE17" s="20">
        <v>0</v>
      </c>
      <c r="AF17" s="20">
        <v>0</v>
      </c>
      <c r="AG17" s="20">
        <v>10</v>
      </c>
      <c r="AH17" s="20">
        <v>34</v>
      </c>
      <c r="AI17" s="20">
        <v>90</v>
      </c>
      <c r="AJ17" s="20">
        <v>43</v>
      </c>
    </row>
    <row r="18" spans="2:36" ht="20.100000000000001" customHeight="1" thickBot="1" x14ac:dyDescent="0.25">
      <c r="B18" s="4" t="s">
        <v>26</v>
      </c>
      <c r="C18" s="20">
        <v>7</v>
      </c>
      <c r="D18" s="20">
        <v>0</v>
      </c>
      <c r="E18" s="20">
        <v>39</v>
      </c>
      <c r="F18" s="20">
        <v>0</v>
      </c>
      <c r="G18" s="20">
        <v>196</v>
      </c>
      <c r="H18" s="20">
        <v>55</v>
      </c>
      <c r="I18" s="20">
        <v>211</v>
      </c>
      <c r="J18" s="20">
        <v>51</v>
      </c>
      <c r="K18" s="20">
        <v>38</v>
      </c>
      <c r="L18" s="20">
        <v>0</v>
      </c>
      <c r="M18" s="20">
        <v>28</v>
      </c>
      <c r="N18" s="20">
        <v>0</v>
      </c>
      <c r="O18" s="20">
        <v>21</v>
      </c>
      <c r="P18" s="20">
        <v>0</v>
      </c>
      <c r="Q18" s="20">
        <v>540</v>
      </c>
      <c r="R18" s="20">
        <v>106</v>
      </c>
      <c r="S18" s="20">
        <v>32</v>
      </c>
      <c r="T18" s="20">
        <v>7</v>
      </c>
      <c r="U18" s="20">
        <v>1</v>
      </c>
      <c r="V18" s="20">
        <v>0</v>
      </c>
      <c r="W18" s="20">
        <v>50</v>
      </c>
      <c r="X18" s="20">
        <v>3</v>
      </c>
      <c r="Y18" s="20">
        <v>1</v>
      </c>
      <c r="Z18" s="20">
        <v>0</v>
      </c>
      <c r="AA18" s="20">
        <v>49</v>
      </c>
      <c r="AB18" s="20">
        <v>0</v>
      </c>
      <c r="AC18" s="20">
        <v>69</v>
      </c>
      <c r="AD18" s="20">
        <v>7</v>
      </c>
      <c r="AE18" s="20">
        <v>0</v>
      </c>
      <c r="AF18" s="20">
        <v>0</v>
      </c>
      <c r="AG18" s="20">
        <v>21</v>
      </c>
      <c r="AH18" s="20">
        <v>0</v>
      </c>
      <c r="AI18" s="20">
        <v>223</v>
      </c>
      <c r="AJ18" s="20">
        <v>17</v>
      </c>
    </row>
    <row r="19" spans="2:36" ht="20.100000000000001" customHeight="1" thickBot="1" x14ac:dyDescent="0.25">
      <c r="B19" s="4" t="s">
        <v>27</v>
      </c>
      <c r="C19" s="20">
        <v>0</v>
      </c>
      <c r="D19" s="20">
        <v>2</v>
      </c>
      <c r="E19" s="20">
        <v>0</v>
      </c>
      <c r="F19" s="20">
        <v>0</v>
      </c>
      <c r="G19" s="20">
        <v>50</v>
      </c>
      <c r="H19" s="20">
        <v>5</v>
      </c>
      <c r="I19" s="20">
        <v>48</v>
      </c>
      <c r="J19" s="20">
        <v>5</v>
      </c>
      <c r="K19" s="20">
        <v>4</v>
      </c>
      <c r="L19" s="20">
        <v>0</v>
      </c>
      <c r="M19" s="20">
        <v>14</v>
      </c>
      <c r="N19" s="20">
        <v>3</v>
      </c>
      <c r="O19" s="20">
        <v>4</v>
      </c>
      <c r="P19" s="20">
        <v>0</v>
      </c>
      <c r="Q19" s="20">
        <v>120</v>
      </c>
      <c r="R19" s="20">
        <v>15</v>
      </c>
      <c r="S19" s="20">
        <v>12</v>
      </c>
      <c r="T19" s="20">
        <v>0</v>
      </c>
      <c r="U19" s="20">
        <v>5</v>
      </c>
      <c r="V19" s="20">
        <v>0</v>
      </c>
      <c r="W19" s="20">
        <v>15</v>
      </c>
      <c r="X19" s="20">
        <v>0</v>
      </c>
      <c r="Y19" s="20">
        <v>0</v>
      </c>
      <c r="Z19" s="20">
        <v>0</v>
      </c>
      <c r="AA19" s="20">
        <v>14</v>
      </c>
      <c r="AB19" s="20">
        <v>0</v>
      </c>
      <c r="AC19" s="20">
        <v>15</v>
      </c>
      <c r="AD19" s="20">
        <v>0</v>
      </c>
      <c r="AE19" s="20">
        <v>0</v>
      </c>
      <c r="AF19" s="20">
        <v>0</v>
      </c>
      <c r="AG19" s="20">
        <v>1</v>
      </c>
      <c r="AH19" s="20">
        <v>0</v>
      </c>
      <c r="AI19" s="20">
        <v>62</v>
      </c>
      <c r="AJ19" s="20">
        <v>0</v>
      </c>
    </row>
    <row r="20" spans="2:36" ht="20.100000000000001" customHeight="1" thickBot="1" x14ac:dyDescent="0.25">
      <c r="B20" s="4" t="s">
        <v>28</v>
      </c>
      <c r="C20" s="20">
        <v>19</v>
      </c>
      <c r="D20" s="20">
        <v>2</v>
      </c>
      <c r="E20" s="20">
        <v>66</v>
      </c>
      <c r="F20" s="20">
        <v>3</v>
      </c>
      <c r="G20" s="20">
        <v>293</v>
      </c>
      <c r="H20" s="20">
        <v>47</v>
      </c>
      <c r="I20" s="20">
        <v>247</v>
      </c>
      <c r="J20" s="20">
        <v>42</v>
      </c>
      <c r="K20" s="20">
        <v>1</v>
      </c>
      <c r="L20" s="20">
        <v>0</v>
      </c>
      <c r="M20" s="20">
        <v>38</v>
      </c>
      <c r="N20" s="20">
        <v>1</v>
      </c>
      <c r="O20" s="20">
        <v>9</v>
      </c>
      <c r="P20" s="20">
        <v>7</v>
      </c>
      <c r="Q20" s="20">
        <v>673</v>
      </c>
      <c r="R20" s="20">
        <v>102</v>
      </c>
      <c r="S20" s="20">
        <v>51</v>
      </c>
      <c r="T20" s="20">
        <v>0</v>
      </c>
      <c r="U20" s="20">
        <v>1</v>
      </c>
      <c r="V20" s="20">
        <v>0</v>
      </c>
      <c r="W20" s="20">
        <v>24</v>
      </c>
      <c r="X20" s="20">
        <v>0</v>
      </c>
      <c r="Y20" s="20">
        <v>8</v>
      </c>
      <c r="Z20" s="20">
        <v>0</v>
      </c>
      <c r="AA20" s="20">
        <v>5</v>
      </c>
      <c r="AB20" s="20">
        <v>0</v>
      </c>
      <c r="AC20" s="20">
        <v>54</v>
      </c>
      <c r="AD20" s="20">
        <v>0</v>
      </c>
      <c r="AE20" s="20">
        <v>0</v>
      </c>
      <c r="AF20" s="20">
        <v>0</v>
      </c>
      <c r="AG20" s="20">
        <v>15</v>
      </c>
      <c r="AH20" s="20">
        <v>0</v>
      </c>
      <c r="AI20" s="20">
        <v>158</v>
      </c>
      <c r="AJ20" s="20">
        <v>0</v>
      </c>
    </row>
    <row r="21" spans="2:36" ht="20.100000000000001" customHeight="1" thickBot="1" x14ac:dyDescent="0.25">
      <c r="B21" s="4" t="s">
        <v>29</v>
      </c>
      <c r="C21" s="20">
        <v>8</v>
      </c>
      <c r="D21" s="20">
        <v>8</v>
      </c>
      <c r="E21" s="20">
        <v>42</v>
      </c>
      <c r="F21" s="20">
        <v>0</v>
      </c>
      <c r="G21" s="20">
        <v>317</v>
      </c>
      <c r="H21" s="20">
        <v>11</v>
      </c>
      <c r="I21" s="20">
        <v>324</v>
      </c>
      <c r="J21" s="20">
        <v>11</v>
      </c>
      <c r="K21" s="20">
        <v>45</v>
      </c>
      <c r="L21" s="20">
        <v>0</v>
      </c>
      <c r="M21" s="20">
        <v>164</v>
      </c>
      <c r="N21" s="20">
        <v>7</v>
      </c>
      <c r="O21" s="20">
        <v>6</v>
      </c>
      <c r="P21" s="20">
        <v>2</v>
      </c>
      <c r="Q21" s="20">
        <v>906</v>
      </c>
      <c r="R21" s="20">
        <v>39</v>
      </c>
      <c r="S21" s="20">
        <v>66</v>
      </c>
      <c r="T21" s="20">
        <v>0</v>
      </c>
      <c r="U21" s="20">
        <v>2</v>
      </c>
      <c r="V21" s="20">
        <v>0</v>
      </c>
      <c r="W21" s="20">
        <v>55</v>
      </c>
      <c r="X21" s="20">
        <v>0</v>
      </c>
      <c r="Y21" s="20">
        <v>1</v>
      </c>
      <c r="Z21" s="20">
        <v>0</v>
      </c>
      <c r="AA21" s="20">
        <v>46</v>
      </c>
      <c r="AB21" s="20">
        <v>0</v>
      </c>
      <c r="AC21" s="20">
        <v>83</v>
      </c>
      <c r="AD21" s="20">
        <v>0</v>
      </c>
      <c r="AE21" s="20">
        <v>1</v>
      </c>
      <c r="AF21" s="20">
        <v>0</v>
      </c>
      <c r="AG21" s="20">
        <v>16</v>
      </c>
      <c r="AH21" s="20">
        <v>0</v>
      </c>
      <c r="AI21" s="20">
        <v>270</v>
      </c>
      <c r="AJ21" s="20">
        <v>0</v>
      </c>
    </row>
    <row r="22" spans="2:36" ht="20.100000000000001" customHeight="1" thickBot="1" x14ac:dyDescent="0.25">
      <c r="B22" s="4" t="s">
        <v>30</v>
      </c>
      <c r="C22" s="20">
        <v>8</v>
      </c>
      <c r="D22" s="20">
        <v>4</v>
      </c>
      <c r="E22" s="20">
        <v>29</v>
      </c>
      <c r="F22" s="20">
        <v>1</v>
      </c>
      <c r="G22" s="20">
        <v>532</v>
      </c>
      <c r="H22" s="20">
        <v>62</v>
      </c>
      <c r="I22" s="20">
        <v>549</v>
      </c>
      <c r="J22" s="20">
        <v>62</v>
      </c>
      <c r="K22" s="20">
        <v>46</v>
      </c>
      <c r="L22" s="20">
        <v>0</v>
      </c>
      <c r="M22" s="20">
        <v>91</v>
      </c>
      <c r="N22" s="20">
        <v>0</v>
      </c>
      <c r="O22" s="20">
        <v>9</v>
      </c>
      <c r="P22" s="20">
        <v>0</v>
      </c>
      <c r="Q22" s="20">
        <v>1264</v>
      </c>
      <c r="R22" s="20">
        <v>129</v>
      </c>
      <c r="S22" s="20">
        <v>83</v>
      </c>
      <c r="T22" s="20">
        <v>4</v>
      </c>
      <c r="U22" s="20">
        <v>9</v>
      </c>
      <c r="V22" s="20">
        <v>0</v>
      </c>
      <c r="W22" s="20">
        <v>100</v>
      </c>
      <c r="X22" s="20">
        <v>3</v>
      </c>
      <c r="Y22" s="20">
        <v>12</v>
      </c>
      <c r="Z22" s="20">
        <v>0</v>
      </c>
      <c r="AA22" s="20">
        <v>55</v>
      </c>
      <c r="AB22" s="20">
        <v>0</v>
      </c>
      <c r="AC22" s="20">
        <v>128</v>
      </c>
      <c r="AD22" s="20">
        <v>5</v>
      </c>
      <c r="AE22" s="20">
        <v>6</v>
      </c>
      <c r="AF22" s="20">
        <v>0</v>
      </c>
      <c r="AG22" s="20">
        <v>34</v>
      </c>
      <c r="AH22" s="20">
        <v>2</v>
      </c>
      <c r="AI22" s="20">
        <v>427</v>
      </c>
      <c r="AJ22" s="20">
        <v>14</v>
      </c>
    </row>
    <row r="23" spans="2:36" ht="20.100000000000001" customHeight="1" thickBot="1" x14ac:dyDescent="0.25">
      <c r="B23" s="4" t="s">
        <v>31</v>
      </c>
      <c r="C23" s="20">
        <v>17</v>
      </c>
      <c r="D23" s="20">
        <v>16</v>
      </c>
      <c r="E23" s="20">
        <v>85</v>
      </c>
      <c r="F23" s="20">
        <v>155</v>
      </c>
      <c r="G23" s="20">
        <v>603</v>
      </c>
      <c r="H23" s="20">
        <v>257</v>
      </c>
      <c r="I23" s="20">
        <v>598</v>
      </c>
      <c r="J23" s="20">
        <v>229</v>
      </c>
      <c r="K23" s="20">
        <v>41</v>
      </c>
      <c r="L23" s="20">
        <v>71</v>
      </c>
      <c r="M23" s="20">
        <v>136</v>
      </c>
      <c r="N23" s="20">
        <v>92</v>
      </c>
      <c r="O23" s="20">
        <v>137</v>
      </c>
      <c r="P23" s="20">
        <v>74</v>
      </c>
      <c r="Q23" s="20">
        <v>1617</v>
      </c>
      <c r="R23" s="20">
        <v>894</v>
      </c>
      <c r="S23" s="20">
        <v>123</v>
      </c>
      <c r="T23" s="20">
        <v>1</v>
      </c>
      <c r="U23" s="20">
        <v>27</v>
      </c>
      <c r="V23" s="20">
        <v>5</v>
      </c>
      <c r="W23" s="20">
        <v>165</v>
      </c>
      <c r="X23" s="20">
        <v>5</v>
      </c>
      <c r="Y23" s="20">
        <v>15</v>
      </c>
      <c r="Z23" s="20">
        <v>5</v>
      </c>
      <c r="AA23" s="20">
        <v>80</v>
      </c>
      <c r="AB23" s="20">
        <v>2</v>
      </c>
      <c r="AC23" s="20">
        <v>190</v>
      </c>
      <c r="AD23" s="20">
        <v>2</v>
      </c>
      <c r="AE23" s="20">
        <v>24</v>
      </c>
      <c r="AF23" s="20">
        <v>1</v>
      </c>
      <c r="AG23" s="20">
        <v>62</v>
      </c>
      <c r="AH23" s="20">
        <v>0</v>
      </c>
      <c r="AI23" s="20">
        <v>686</v>
      </c>
      <c r="AJ23" s="20">
        <v>21</v>
      </c>
    </row>
    <row r="24" spans="2:36" ht="20.100000000000001" customHeight="1" thickBot="1" x14ac:dyDescent="0.25">
      <c r="B24" s="4" t="s">
        <v>32</v>
      </c>
      <c r="C24" s="20">
        <v>7</v>
      </c>
      <c r="D24" s="20">
        <v>2</v>
      </c>
      <c r="E24" s="20">
        <v>11</v>
      </c>
      <c r="F24" s="20">
        <v>0</v>
      </c>
      <c r="G24" s="20">
        <v>159</v>
      </c>
      <c r="H24" s="20">
        <v>13</v>
      </c>
      <c r="I24" s="20">
        <v>163</v>
      </c>
      <c r="J24" s="20">
        <v>13</v>
      </c>
      <c r="K24" s="20">
        <v>30</v>
      </c>
      <c r="L24" s="20">
        <v>0</v>
      </c>
      <c r="M24" s="20">
        <v>61</v>
      </c>
      <c r="N24" s="20">
        <v>2</v>
      </c>
      <c r="O24" s="20">
        <v>3</v>
      </c>
      <c r="P24" s="20">
        <v>0</v>
      </c>
      <c r="Q24" s="20">
        <v>434</v>
      </c>
      <c r="R24" s="20">
        <v>30</v>
      </c>
      <c r="S24" s="20">
        <v>36</v>
      </c>
      <c r="T24" s="20">
        <v>4</v>
      </c>
      <c r="U24" s="20">
        <v>0</v>
      </c>
      <c r="V24" s="20">
        <v>0</v>
      </c>
      <c r="W24" s="20">
        <v>27</v>
      </c>
      <c r="X24" s="20">
        <v>2</v>
      </c>
      <c r="Y24" s="20">
        <v>3</v>
      </c>
      <c r="Z24" s="20">
        <v>0</v>
      </c>
      <c r="AA24" s="20">
        <v>38</v>
      </c>
      <c r="AB24" s="20">
        <v>2</v>
      </c>
      <c r="AC24" s="20">
        <v>56</v>
      </c>
      <c r="AD24" s="20">
        <v>4</v>
      </c>
      <c r="AE24" s="20">
        <v>0</v>
      </c>
      <c r="AF24" s="20">
        <v>0</v>
      </c>
      <c r="AG24" s="20">
        <v>27</v>
      </c>
      <c r="AH24" s="20">
        <v>0</v>
      </c>
      <c r="AI24" s="20">
        <v>187</v>
      </c>
      <c r="AJ24" s="20">
        <v>12</v>
      </c>
    </row>
    <row r="25" spans="2:36" ht="20.100000000000001" customHeight="1" thickBot="1" x14ac:dyDescent="0.25">
      <c r="B25" s="4" t="s">
        <v>33</v>
      </c>
      <c r="C25" s="20">
        <v>14</v>
      </c>
      <c r="D25" s="20">
        <v>2</v>
      </c>
      <c r="E25" s="20">
        <v>7</v>
      </c>
      <c r="F25" s="20">
        <v>1</v>
      </c>
      <c r="G25" s="20">
        <v>260</v>
      </c>
      <c r="H25" s="20">
        <v>22</v>
      </c>
      <c r="I25" s="20">
        <v>266</v>
      </c>
      <c r="J25" s="20">
        <v>22</v>
      </c>
      <c r="K25" s="20">
        <v>17</v>
      </c>
      <c r="L25" s="20">
        <v>0</v>
      </c>
      <c r="M25" s="20">
        <v>35</v>
      </c>
      <c r="N25" s="20">
        <v>0</v>
      </c>
      <c r="O25" s="20">
        <v>18</v>
      </c>
      <c r="P25" s="20">
        <v>2</v>
      </c>
      <c r="Q25" s="20">
        <v>617</v>
      </c>
      <c r="R25" s="20">
        <v>49</v>
      </c>
      <c r="S25" s="20">
        <v>38</v>
      </c>
      <c r="T25" s="20">
        <v>1</v>
      </c>
      <c r="U25" s="20">
        <v>2</v>
      </c>
      <c r="V25" s="20">
        <v>0</v>
      </c>
      <c r="W25" s="20">
        <v>37</v>
      </c>
      <c r="X25" s="20">
        <v>0</v>
      </c>
      <c r="Y25" s="20">
        <v>1</v>
      </c>
      <c r="Z25" s="20">
        <v>0</v>
      </c>
      <c r="AA25" s="20">
        <v>31</v>
      </c>
      <c r="AB25" s="20">
        <v>0</v>
      </c>
      <c r="AC25" s="20">
        <v>58</v>
      </c>
      <c r="AD25" s="20">
        <v>2</v>
      </c>
      <c r="AE25" s="20">
        <v>1</v>
      </c>
      <c r="AF25" s="20">
        <v>0</v>
      </c>
      <c r="AG25" s="20">
        <v>13</v>
      </c>
      <c r="AH25" s="20">
        <v>2</v>
      </c>
      <c r="AI25" s="20">
        <v>181</v>
      </c>
      <c r="AJ25" s="20">
        <v>5</v>
      </c>
    </row>
    <row r="26" spans="2:36" ht="20.100000000000001" customHeight="1" thickBot="1" x14ac:dyDescent="0.25">
      <c r="B26" s="4" t="s">
        <v>34</v>
      </c>
      <c r="C26" s="20">
        <v>17</v>
      </c>
      <c r="D26" s="20">
        <v>2</v>
      </c>
      <c r="E26" s="20">
        <v>108</v>
      </c>
      <c r="F26" s="20">
        <v>3</v>
      </c>
      <c r="G26" s="20">
        <v>549</v>
      </c>
      <c r="H26" s="20">
        <v>64</v>
      </c>
      <c r="I26" s="20">
        <v>503</v>
      </c>
      <c r="J26" s="20">
        <v>64</v>
      </c>
      <c r="K26" s="20">
        <v>2</v>
      </c>
      <c r="L26" s="20">
        <v>0</v>
      </c>
      <c r="M26" s="20">
        <v>29</v>
      </c>
      <c r="N26" s="20">
        <v>12</v>
      </c>
      <c r="O26" s="20">
        <v>18</v>
      </c>
      <c r="P26" s="20">
        <v>0</v>
      </c>
      <c r="Q26" s="20">
        <v>1226</v>
      </c>
      <c r="R26" s="20">
        <v>145</v>
      </c>
      <c r="S26" s="20">
        <v>157</v>
      </c>
      <c r="T26" s="20">
        <v>1</v>
      </c>
      <c r="U26" s="20">
        <v>0</v>
      </c>
      <c r="V26" s="20">
        <v>0</v>
      </c>
      <c r="W26" s="20">
        <v>125</v>
      </c>
      <c r="X26" s="20">
        <v>2</v>
      </c>
      <c r="Y26" s="20">
        <v>22</v>
      </c>
      <c r="Z26" s="20">
        <v>1</v>
      </c>
      <c r="AA26" s="20">
        <v>71</v>
      </c>
      <c r="AB26" s="20">
        <v>1</v>
      </c>
      <c r="AC26" s="20">
        <v>152</v>
      </c>
      <c r="AD26" s="20">
        <v>2</v>
      </c>
      <c r="AE26" s="20">
        <v>8</v>
      </c>
      <c r="AF26" s="20">
        <v>0</v>
      </c>
      <c r="AG26" s="20">
        <v>17</v>
      </c>
      <c r="AH26" s="20">
        <v>0</v>
      </c>
      <c r="AI26" s="20">
        <v>552</v>
      </c>
      <c r="AJ26" s="20">
        <v>7</v>
      </c>
    </row>
    <row r="27" spans="2:36" ht="20.100000000000001" customHeight="1" thickBot="1" x14ac:dyDescent="0.25">
      <c r="B27" s="4" t="s">
        <v>35</v>
      </c>
      <c r="C27" s="20">
        <v>13</v>
      </c>
      <c r="D27" s="20">
        <v>18</v>
      </c>
      <c r="E27" s="20">
        <v>31</v>
      </c>
      <c r="F27" s="20">
        <v>32</v>
      </c>
      <c r="G27" s="20">
        <v>127</v>
      </c>
      <c r="H27" s="20">
        <v>108</v>
      </c>
      <c r="I27" s="20">
        <v>175</v>
      </c>
      <c r="J27" s="20">
        <v>108</v>
      </c>
      <c r="K27" s="20">
        <v>59</v>
      </c>
      <c r="L27" s="20">
        <v>0</v>
      </c>
      <c r="M27" s="20">
        <v>83</v>
      </c>
      <c r="N27" s="20">
        <v>90</v>
      </c>
      <c r="O27" s="20">
        <v>21</v>
      </c>
      <c r="P27" s="20">
        <v>7</v>
      </c>
      <c r="Q27" s="20">
        <v>509</v>
      </c>
      <c r="R27" s="20">
        <v>363</v>
      </c>
      <c r="S27" s="20">
        <v>79</v>
      </c>
      <c r="T27" s="20">
        <v>6</v>
      </c>
      <c r="U27" s="20">
        <v>0</v>
      </c>
      <c r="V27" s="20">
        <v>0</v>
      </c>
      <c r="W27" s="20">
        <v>98</v>
      </c>
      <c r="X27" s="20">
        <v>9</v>
      </c>
      <c r="Y27" s="20">
        <v>3</v>
      </c>
      <c r="Z27" s="20">
        <v>0</v>
      </c>
      <c r="AA27" s="20">
        <v>41</v>
      </c>
      <c r="AB27" s="20">
        <v>7</v>
      </c>
      <c r="AC27" s="20">
        <v>113</v>
      </c>
      <c r="AD27" s="20">
        <v>9</v>
      </c>
      <c r="AE27" s="20">
        <v>0</v>
      </c>
      <c r="AF27" s="20">
        <v>0</v>
      </c>
      <c r="AG27" s="20">
        <v>51</v>
      </c>
      <c r="AH27" s="20">
        <v>0</v>
      </c>
      <c r="AI27" s="20">
        <v>385</v>
      </c>
      <c r="AJ27" s="20">
        <v>31</v>
      </c>
    </row>
    <row r="28" spans="2:36" ht="20.100000000000001" customHeight="1" thickBot="1" x14ac:dyDescent="0.25">
      <c r="B28" s="4" t="s">
        <v>36</v>
      </c>
      <c r="C28" s="20">
        <v>1</v>
      </c>
      <c r="D28" s="20">
        <v>1</v>
      </c>
      <c r="E28" s="20">
        <v>12</v>
      </c>
      <c r="F28" s="20">
        <v>0</v>
      </c>
      <c r="G28" s="20">
        <v>85</v>
      </c>
      <c r="H28" s="20">
        <v>4</v>
      </c>
      <c r="I28" s="20">
        <v>86</v>
      </c>
      <c r="J28" s="20">
        <v>4</v>
      </c>
      <c r="K28" s="20">
        <v>0</v>
      </c>
      <c r="L28" s="20">
        <v>0</v>
      </c>
      <c r="M28" s="20">
        <v>57</v>
      </c>
      <c r="N28" s="20">
        <v>0</v>
      </c>
      <c r="O28" s="20">
        <v>2</v>
      </c>
      <c r="P28" s="20">
        <v>0</v>
      </c>
      <c r="Q28" s="20">
        <v>243</v>
      </c>
      <c r="R28" s="20">
        <v>9</v>
      </c>
      <c r="S28" s="20">
        <v>9</v>
      </c>
      <c r="T28" s="20">
        <v>0</v>
      </c>
      <c r="U28" s="20">
        <v>0</v>
      </c>
      <c r="V28" s="20">
        <v>0</v>
      </c>
      <c r="W28" s="20">
        <v>12</v>
      </c>
      <c r="X28" s="20">
        <v>0</v>
      </c>
      <c r="Y28" s="20">
        <v>0</v>
      </c>
      <c r="Z28" s="20">
        <v>0</v>
      </c>
      <c r="AA28" s="20">
        <v>7</v>
      </c>
      <c r="AB28" s="20">
        <v>0</v>
      </c>
      <c r="AC28" s="20">
        <v>17</v>
      </c>
      <c r="AD28" s="20">
        <v>0</v>
      </c>
      <c r="AE28" s="20">
        <v>0</v>
      </c>
      <c r="AF28" s="20">
        <v>0</v>
      </c>
      <c r="AG28" s="20">
        <v>12</v>
      </c>
      <c r="AH28" s="20">
        <v>0</v>
      </c>
      <c r="AI28" s="20">
        <v>57</v>
      </c>
      <c r="AJ28" s="20">
        <v>0</v>
      </c>
    </row>
    <row r="29" spans="2:36" ht="20.100000000000001" customHeight="1" thickBot="1" x14ac:dyDescent="0.25">
      <c r="B29" s="5" t="s">
        <v>37</v>
      </c>
      <c r="C29" s="20">
        <v>1</v>
      </c>
      <c r="D29" s="20">
        <v>1</v>
      </c>
      <c r="E29" s="20">
        <v>1</v>
      </c>
      <c r="F29" s="20">
        <v>0</v>
      </c>
      <c r="G29" s="20">
        <v>154</v>
      </c>
      <c r="H29" s="20">
        <v>23</v>
      </c>
      <c r="I29" s="20">
        <v>116</v>
      </c>
      <c r="J29" s="20">
        <v>25</v>
      </c>
      <c r="K29" s="20">
        <v>2</v>
      </c>
      <c r="L29" s="20">
        <v>0</v>
      </c>
      <c r="M29" s="20">
        <v>23</v>
      </c>
      <c r="N29" s="20">
        <v>14</v>
      </c>
      <c r="O29" s="20">
        <v>5</v>
      </c>
      <c r="P29" s="20">
        <v>0</v>
      </c>
      <c r="Q29" s="20">
        <v>302</v>
      </c>
      <c r="R29" s="20">
        <v>63</v>
      </c>
      <c r="S29" s="20">
        <v>14</v>
      </c>
      <c r="T29" s="20">
        <v>1</v>
      </c>
      <c r="U29" s="20">
        <v>0</v>
      </c>
      <c r="V29" s="20">
        <v>0</v>
      </c>
      <c r="W29" s="20">
        <v>11</v>
      </c>
      <c r="X29" s="20">
        <v>1</v>
      </c>
      <c r="Y29" s="20">
        <v>5</v>
      </c>
      <c r="Z29" s="20">
        <v>0</v>
      </c>
      <c r="AA29" s="20">
        <v>9</v>
      </c>
      <c r="AB29" s="20">
        <v>1</v>
      </c>
      <c r="AC29" s="20">
        <v>18</v>
      </c>
      <c r="AD29" s="20">
        <v>1</v>
      </c>
      <c r="AE29" s="20">
        <v>0</v>
      </c>
      <c r="AF29" s="20">
        <v>0</v>
      </c>
      <c r="AG29" s="20">
        <v>7</v>
      </c>
      <c r="AH29" s="20">
        <v>0</v>
      </c>
      <c r="AI29" s="20">
        <v>64</v>
      </c>
      <c r="AJ29" s="20">
        <v>4</v>
      </c>
    </row>
    <row r="30" spans="2:36" ht="20.100000000000001" customHeight="1" thickBot="1" x14ac:dyDescent="0.25">
      <c r="B30" s="6" t="s">
        <v>38</v>
      </c>
      <c r="C30" s="21">
        <v>0</v>
      </c>
      <c r="D30" s="21">
        <v>0</v>
      </c>
      <c r="E30" s="21">
        <v>7</v>
      </c>
      <c r="F30" s="21">
        <v>0</v>
      </c>
      <c r="G30" s="21">
        <v>54</v>
      </c>
      <c r="H30" s="21">
        <v>4</v>
      </c>
      <c r="I30" s="21">
        <v>47</v>
      </c>
      <c r="J30" s="21">
        <v>4</v>
      </c>
      <c r="K30" s="21">
        <v>0</v>
      </c>
      <c r="L30" s="21">
        <v>0</v>
      </c>
      <c r="M30" s="21">
        <v>23</v>
      </c>
      <c r="N30" s="21">
        <v>0</v>
      </c>
      <c r="O30" s="21">
        <v>0</v>
      </c>
      <c r="P30" s="21">
        <v>0</v>
      </c>
      <c r="Q30" s="21">
        <v>131</v>
      </c>
      <c r="R30" s="21">
        <v>8</v>
      </c>
      <c r="S30" s="21">
        <v>15</v>
      </c>
      <c r="T30" s="21">
        <v>0</v>
      </c>
      <c r="U30" s="21">
        <v>4</v>
      </c>
      <c r="V30" s="21">
        <v>0</v>
      </c>
      <c r="W30" s="21">
        <v>7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14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40</v>
      </c>
      <c r="AJ30" s="21">
        <v>0</v>
      </c>
    </row>
    <row r="31" spans="2:36" ht="20.100000000000001" customHeight="1" thickBot="1" x14ac:dyDescent="0.25">
      <c r="B31" s="7" t="s">
        <v>39</v>
      </c>
      <c r="C31" s="9">
        <f>SUM(C14:C30)</f>
        <v>155</v>
      </c>
      <c r="D31" s="9">
        <f t="shared" ref="D31:AJ31" si="0">SUM(D14:D30)</f>
        <v>118</v>
      </c>
      <c r="E31" s="9">
        <f t="shared" si="0"/>
        <v>549</v>
      </c>
      <c r="F31" s="9">
        <f t="shared" si="0"/>
        <v>216</v>
      </c>
      <c r="G31" s="9">
        <f t="shared" si="0"/>
        <v>4522</v>
      </c>
      <c r="H31" s="9">
        <f t="shared" si="0"/>
        <v>1456</v>
      </c>
      <c r="I31" s="9">
        <f t="shared" si="0"/>
        <v>4500</v>
      </c>
      <c r="J31" s="9">
        <f t="shared" si="0"/>
        <v>1405</v>
      </c>
      <c r="K31" s="9">
        <f t="shared" si="0"/>
        <v>327</v>
      </c>
      <c r="L31" s="9">
        <f t="shared" si="0"/>
        <v>84</v>
      </c>
      <c r="M31" s="9">
        <f t="shared" si="0"/>
        <v>957</v>
      </c>
      <c r="N31" s="9">
        <f t="shared" si="0"/>
        <v>402</v>
      </c>
      <c r="O31" s="9">
        <f t="shared" si="0"/>
        <v>314</v>
      </c>
      <c r="P31" s="9">
        <f t="shared" si="0"/>
        <v>231</v>
      </c>
      <c r="Q31" s="9">
        <f t="shared" si="0"/>
        <v>11324</v>
      </c>
      <c r="R31" s="9">
        <f t="shared" si="0"/>
        <v>3912</v>
      </c>
      <c r="S31" s="9">
        <f t="shared" si="0"/>
        <v>1024</v>
      </c>
      <c r="T31" s="9">
        <f t="shared" si="0"/>
        <v>77</v>
      </c>
      <c r="U31" s="9">
        <f t="shared" si="0"/>
        <v>59</v>
      </c>
      <c r="V31" s="9">
        <f t="shared" si="0"/>
        <v>11</v>
      </c>
      <c r="W31" s="9">
        <f t="shared" si="0"/>
        <v>959</v>
      </c>
      <c r="X31" s="9">
        <f t="shared" si="0"/>
        <v>43</v>
      </c>
      <c r="Y31" s="9">
        <f t="shared" si="0"/>
        <v>103</v>
      </c>
      <c r="Z31" s="9">
        <f t="shared" si="0"/>
        <v>11</v>
      </c>
      <c r="AA31" s="9">
        <f t="shared" si="0"/>
        <v>574</v>
      </c>
      <c r="AB31" s="9">
        <f t="shared" si="0"/>
        <v>19</v>
      </c>
      <c r="AC31" s="9">
        <f t="shared" si="0"/>
        <v>1387</v>
      </c>
      <c r="AD31" s="9">
        <f t="shared" si="0"/>
        <v>89</v>
      </c>
      <c r="AE31" s="9">
        <f t="shared" si="0"/>
        <v>47</v>
      </c>
      <c r="AF31" s="9">
        <f t="shared" si="0"/>
        <v>5</v>
      </c>
      <c r="AG31" s="9">
        <f t="shared" si="0"/>
        <v>395</v>
      </c>
      <c r="AH31" s="9">
        <f t="shared" si="0"/>
        <v>48</v>
      </c>
      <c r="AI31" s="9">
        <f t="shared" si="0"/>
        <v>4548</v>
      </c>
      <c r="AJ31" s="9">
        <f t="shared" si="0"/>
        <v>303</v>
      </c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33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2" spans="2:10" ht="41.25" customHeight="1" x14ac:dyDescent="0.2">
      <c r="B12" s="15"/>
      <c r="C12" s="90" t="s">
        <v>223</v>
      </c>
      <c r="D12" s="91"/>
      <c r="E12" s="91"/>
      <c r="F12" s="91"/>
      <c r="G12" s="91"/>
      <c r="H12" s="91"/>
      <c r="I12" s="91"/>
      <c r="J12" s="91"/>
    </row>
    <row r="13" spans="2:10" ht="57.75" thickBot="1" x14ac:dyDescent="0.25">
      <c r="B13" s="15"/>
      <c r="C13" s="35" t="s">
        <v>157</v>
      </c>
      <c r="D13" s="36" t="s">
        <v>158</v>
      </c>
      <c r="E13" s="36" t="s">
        <v>159</v>
      </c>
      <c r="F13" s="36" t="s">
        <v>160</v>
      </c>
      <c r="G13" s="36" t="s">
        <v>161</v>
      </c>
      <c r="H13" s="35" t="s">
        <v>260</v>
      </c>
      <c r="I13" s="36" t="s">
        <v>162</v>
      </c>
      <c r="J13" s="36" t="s">
        <v>249</v>
      </c>
    </row>
    <row r="14" spans="2:10" ht="20.100000000000001" customHeight="1" thickBot="1" x14ac:dyDescent="0.25">
      <c r="B14" s="3" t="s">
        <v>22</v>
      </c>
      <c r="C14" s="19">
        <v>2058</v>
      </c>
      <c r="D14" s="19">
        <v>1522</v>
      </c>
      <c r="E14" s="19">
        <v>14</v>
      </c>
      <c r="F14" s="19">
        <v>509</v>
      </c>
      <c r="G14" s="19">
        <v>13</v>
      </c>
      <c r="H14" s="19">
        <v>13</v>
      </c>
      <c r="I14" s="19">
        <v>1527</v>
      </c>
      <c r="J14" s="19">
        <v>531</v>
      </c>
    </row>
    <row r="15" spans="2:10" ht="20.100000000000001" customHeight="1" thickBot="1" x14ac:dyDescent="0.25">
      <c r="B15" s="4" t="s">
        <v>23</v>
      </c>
      <c r="C15" s="20">
        <v>276</v>
      </c>
      <c r="D15" s="20">
        <v>163</v>
      </c>
      <c r="E15" s="20">
        <v>1</v>
      </c>
      <c r="F15" s="20">
        <v>111</v>
      </c>
      <c r="G15" s="20">
        <v>1</v>
      </c>
      <c r="H15" s="20">
        <v>6</v>
      </c>
      <c r="I15" s="20">
        <v>164</v>
      </c>
      <c r="J15" s="20">
        <v>112</v>
      </c>
    </row>
    <row r="16" spans="2:10" ht="20.100000000000001" customHeight="1" thickBot="1" x14ac:dyDescent="0.25">
      <c r="B16" s="4" t="s">
        <v>24</v>
      </c>
      <c r="C16" s="20">
        <v>232</v>
      </c>
      <c r="D16" s="20">
        <v>188</v>
      </c>
      <c r="E16" s="20">
        <v>3</v>
      </c>
      <c r="F16" s="20">
        <v>39</v>
      </c>
      <c r="G16" s="20">
        <v>2</v>
      </c>
      <c r="H16" s="20">
        <v>5</v>
      </c>
      <c r="I16" s="20">
        <v>187</v>
      </c>
      <c r="J16" s="20">
        <v>45</v>
      </c>
    </row>
    <row r="17" spans="2:10" ht="20.100000000000001" customHeight="1" thickBot="1" x14ac:dyDescent="0.25">
      <c r="B17" s="4" t="s">
        <v>25</v>
      </c>
      <c r="C17" s="20">
        <v>415</v>
      </c>
      <c r="D17" s="20">
        <v>228</v>
      </c>
      <c r="E17" s="20">
        <v>9</v>
      </c>
      <c r="F17" s="20">
        <v>174</v>
      </c>
      <c r="G17" s="20">
        <v>4</v>
      </c>
      <c r="H17" s="20">
        <v>0</v>
      </c>
      <c r="I17" s="20">
        <v>220</v>
      </c>
      <c r="J17" s="20">
        <v>195</v>
      </c>
    </row>
    <row r="18" spans="2:10" ht="20.100000000000001" customHeight="1" thickBot="1" x14ac:dyDescent="0.25">
      <c r="B18" s="4" t="s">
        <v>26</v>
      </c>
      <c r="C18" s="20">
        <v>415</v>
      </c>
      <c r="D18" s="20">
        <v>311</v>
      </c>
      <c r="E18" s="20">
        <v>4</v>
      </c>
      <c r="F18" s="20">
        <v>99</v>
      </c>
      <c r="G18" s="20">
        <v>1</v>
      </c>
      <c r="H18" s="20">
        <v>1</v>
      </c>
      <c r="I18" s="20">
        <v>319</v>
      </c>
      <c r="J18" s="20">
        <v>96</v>
      </c>
    </row>
    <row r="19" spans="2:10" ht="20.100000000000001" customHeight="1" thickBot="1" x14ac:dyDescent="0.25">
      <c r="B19" s="4" t="s">
        <v>27</v>
      </c>
      <c r="C19" s="20">
        <v>95</v>
      </c>
      <c r="D19" s="20">
        <v>67</v>
      </c>
      <c r="E19" s="20">
        <v>0</v>
      </c>
      <c r="F19" s="20">
        <v>28</v>
      </c>
      <c r="G19" s="20">
        <v>0</v>
      </c>
      <c r="H19" s="20">
        <v>11</v>
      </c>
      <c r="I19" s="20">
        <v>79</v>
      </c>
      <c r="J19" s="20">
        <v>16</v>
      </c>
    </row>
    <row r="20" spans="2:10" ht="20.100000000000001" customHeight="1" thickBot="1" x14ac:dyDescent="0.25">
      <c r="B20" s="4" t="s">
        <v>28</v>
      </c>
      <c r="C20" s="20">
        <v>454</v>
      </c>
      <c r="D20" s="20">
        <v>304</v>
      </c>
      <c r="E20" s="20">
        <v>3</v>
      </c>
      <c r="F20" s="20">
        <v>147</v>
      </c>
      <c r="G20" s="20">
        <v>0</v>
      </c>
      <c r="H20" s="20">
        <v>0</v>
      </c>
      <c r="I20" s="20">
        <v>307</v>
      </c>
      <c r="J20" s="20">
        <v>147</v>
      </c>
    </row>
    <row r="21" spans="2:10" ht="20.100000000000001" customHeight="1" thickBot="1" x14ac:dyDescent="0.25">
      <c r="B21" s="4" t="s">
        <v>29</v>
      </c>
      <c r="C21" s="20">
        <v>484</v>
      </c>
      <c r="D21" s="20">
        <v>336</v>
      </c>
      <c r="E21" s="20">
        <v>0</v>
      </c>
      <c r="F21" s="20">
        <v>144</v>
      </c>
      <c r="G21" s="20">
        <v>4</v>
      </c>
      <c r="H21" s="20">
        <v>5</v>
      </c>
      <c r="I21" s="20">
        <v>338</v>
      </c>
      <c r="J21" s="20">
        <v>146</v>
      </c>
    </row>
    <row r="22" spans="2:10" ht="20.100000000000001" customHeight="1" thickBot="1" x14ac:dyDescent="0.25">
      <c r="B22" s="4" t="s">
        <v>30</v>
      </c>
      <c r="C22" s="20">
        <v>1488</v>
      </c>
      <c r="D22" s="20">
        <v>857</v>
      </c>
      <c r="E22" s="20">
        <v>4</v>
      </c>
      <c r="F22" s="20">
        <v>546</v>
      </c>
      <c r="G22" s="20">
        <v>81</v>
      </c>
      <c r="H22" s="20">
        <v>2</v>
      </c>
      <c r="I22" s="20">
        <v>827</v>
      </c>
      <c r="J22" s="20">
        <v>661</v>
      </c>
    </row>
    <row r="23" spans="2:10" ht="20.100000000000001" customHeight="1" thickBot="1" x14ac:dyDescent="0.25">
      <c r="B23" s="4" t="s">
        <v>31</v>
      </c>
      <c r="C23" s="20">
        <v>1320</v>
      </c>
      <c r="D23" s="20">
        <v>793</v>
      </c>
      <c r="E23" s="20">
        <v>8</v>
      </c>
      <c r="F23" s="20">
        <v>505</v>
      </c>
      <c r="G23" s="20">
        <v>12</v>
      </c>
      <c r="H23" s="20">
        <v>13</v>
      </c>
      <c r="I23" s="20">
        <v>745</v>
      </c>
      <c r="J23" s="20">
        <v>575</v>
      </c>
    </row>
    <row r="24" spans="2:10" ht="20.100000000000001" customHeight="1" thickBot="1" x14ac:dyDescent="0.25">
      <c r="B24" s="4" t="s">
        <v>32</v>
      </c>
      <c r="C24" s="20">
        <v>248</v>
      </c>
      <c r="D24" s="20">
        <v>226</v>
      </c>
      <c r="E24" s="20">
        <v>1</v>
      </c>
      <c r="F24" s="20">
        <v>21</v>
      </c>
      <c r="G24" s="20">
        <v>0</v>
      </c>
      <c r="H24" s="20">
        <v>6</v>
      </c>
      <c r="I24" s="20">
        <v>226</v>
      </c>
      <c r="J24" s="20">
        <v>22</v>
      </c>
    </row>
    <row r="25" spans="2:10" ht="20.100000000000001" customHeight="1" thickBot="1" x14ac:dyDescent="0.25">
      <c r="B25" s="4" t="s">
        <v>33</v>
      </c>
      <c r="C25" s="20">
        <v>492</v>
      </c>
      <c r="D25" s="20">
        <v>390</v>
      </c>
      <c r="E25" s="20">
        <v>1</v>
      </c>
      <c r="F25" s="20">
        <v>101</v>
      </c>
      <c r="G25" s="20">
        <v>0</v>
      </c>
      <c r="H25" s="20">
        <v>22</v>
      </c>
      <c r="I25" s="20">
        <v>402</v>
      </c>
      <c r="J25" s="20">
        <v>90</v>
      </c>
    </row>
    <row r="26" spans="2:10" ht="20.100000000000001" customHeight="1" thickBot="1" x14ac:dyDescent="0.25">
      <c r="B26" s="4" t="s">
        <v>34</v>
      </c>
      <c r="C26" s="20">
        <v>1490</v>
      </c>
      <c r="D26" s="20">
        <v>854</v>
      </c>
      <c r="E26" s="20">
        <v>4</v>
      </c>
      <c r="F26" s="20">
        <v>630</v>
      </c>
      <c r="G26" s="20">
        <v>2</v>
      </c>
      <c r="H26" s="20">
        <v>10</v>
      </c>
      <c r="I26" s="20">
        <v>850</v>
      </c>
      <c r="J26" s="20">
        <v>640</v>
      </c>
    </row>
    <row r="27" spans="2:10" ht="20.100000000000001" customHeight="1" thickBot="1" x14ac:dyDescent="0.25">
      <c r="B27" s="4" t="s">
        <v>35</v>
      </c>
      <c r="C27" s="20">
        <v>394</v>
      </c>
      <c r="D27" s="20">
        <v>261</v>
      </c>
      <c r="E27" s="20">
        <v>1</v>
      </c>
      <c r="F27" s="20">
        <v>132</v>
      </c>
      <c r="G27" s="20">
        <v>0</v>
      </c>
      <c r="H27" s="20">
        <v>4</v>
      </c>
      <c r="I27" s="20">
        <v>248</v>
      </c>
      <c r="J27" s="20">
        <v>146</v>
      </c>
    </row>
    <row r="28" spans="2:10" ht="20.100000000000001" customHeight="1" thickBot="1" x14ac:dyDescent="0.25">
      <c r="B28" s="4" t="s">
        <v>36</v>
      </c>
      <c r="C28" s="20">
        <v>126</v>
      </c>
      <c r="D28" s="20">
        <v>56</v>
      </c>
      <c r="E28" s="20">
        <v>6</v>
      </c>
      <c r="F28" s="20">
        <v>59</v>
      </c>
      <c r="G28" s="20">
        <v>5</v>
      </c>
      <c r="H28" s="20">
        <v>2</v>
      </c>
      <c r="I28" s="20">
        <v>70</v>
      </c>
      <c r="J28" s="20">
        <v>56</v>
      </c>
    </row>
    <row r="29" spans="2:10" ht="20.100000000000001" customHeight="1" thickBot="1" x14ac:dyDescent="0.25">
      <c r="B29" s="5" t="s">
        <v>37</v>
      </c>
      <c r="C29" s="20">
        <v>248</v>
      </c>
      <c r="D29" s="20">
        <v>127</v>
      </c>
      <c r="E29" s="20">
        <v>1</v>
      </c>
      <c r="F29" s="20">
        <v>120</v>
      </c>
      <c r="G29" s="20">
        <v>0</v>
      </c>
      <c r="H29" s="20">
        <v>4</v>
      </c>
      <c r="I29" s="20">
        <v>131</v>
      </c>
      <c r="J29" s="20">
        <v>117</v>
      </c>
    </row>
    <row r="30" spans="2:10" ht="20.100000000000001" customHeight="1" thickBot="1" x14ac:dyDescent="0.25">
      <c r="B30" s="6" t="s">
        <v>38</v>
      </c>
      <c r="C30" s="21">
        <v>67</v>
      </c>
      <c r="D30" s="21">
        <v>37</v>
      </c>
      <c r="E30" s="21">
        <v>1</v>
      </c>
      <c r="F30" s="21">
        <v>29</v>
      </c>
      <c r="G30" s="21">
        <v>0</v>
      </c>
      <c r="H30" s="21">
        <v>8</v>
      </c>
      <c r="I30" s="21">
        <v>41</v>
      </c>
      <c r="J30" s="21">
        <v>26</v>
      </c>
    </row>
    <row r="31" spans="2:10" ht="20.100000000000001" customHeight="1" thickBot="1" x14ac:dyDescent="0.25">
      <c r="B31" s="7" t="s">
        <v>39</v>
      </c>
      <c r="C31" s="9">
        <f>SUM(C14:C30)</f>
        <v>10302</v>
      </c>
      <c r="D31" s="9">
        <f t="shared" ref="D31:G31" si="0">SUM(D14:D30)</f>
        <v>6720</v>
      </c>
      <c r="E31" s="9">
        <f t="shared" si="0"/>
        <v>61</v>
      </c>
      <c r="F31" s="9">
        <f t="shared" si="0"/>
        <v>3394</v>
      </c>
      <c r="G31" s="9">
        <f t="shared" si="0"/>
        <v>125</v>
      </c>
      <c r="H31" s="9">
        <f>SUM(H14:H30)</f>
        <v>112</v>
      </c>
      <c r="I31" s="9">
        <f t="shared" ref="I31" si="1">SUM(I14:I30)</f>
        <v>6681</v>
      </c>
      <c r="J31" s="9">
        <f>SUM(J14:J30)</f>
        <v>3621</v>
      </c>
    </row>
    <row r="32" spans="2:10" x14ac:dyDescent="0.2">
      <c r="C32" s="62"/>
      <c r="D32" s="62"/>
      <c r="E32" s="62"/>
      <c r="F32" s="62"/>
      <c r="G32" s="62"/>
      <c r="H32" s="62"/>
      <c r="I32" s="62"/>
      <c r="J32" s="62"/>
    </row>
    <row r="33" spans="2:6" ht="20.100000000000001" customHeight="1" x14ac:dyDescent="0.2">
      <c r="B33" s="92" t="s">
        <v>261</v>
      </c>
      <c r="C33" s="92"/>
      <c r="D33" s="92"/>
      <c r="E33" s="92"/>
      <c r="F33" s="92"/>
    </row>
  </sheetData>
  <mergeCells count="2">
    <mergeCell ref="C12:J12"/>
    <mergeCell ref="B33:F3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90" t="s">
        <v>242</v>
      </c>
      <c r="C9" s="91"/>
    </row>
    <row r="10" spans="2:3" ht="20.100000000000001" customHeight="1" thickBot="1" x14ac:dyDescent="0.25">
      <c r="B10" s="3" t="s">
        <v>22</v>
      </c>
      <c r="C10" s="19">
        <v>1135</v>
      </c>
    </row>
    <row r="11" spans="2:3" ht="20.100000000000001" customHeight="1" thickBot="1" x14ac:dyDescent="0.25">
      <c r="B11" s="4" t="s">
        <v>23</v>
      </c>
      <c r="C11" s="20">
        <v>141</v>
      </c>
    </row>
    <row r="12" spans="2:3" ht="20.100000000000001" customHeight="1" thickBot="1" x14ac:dyDescent="0.25">
      <c r="B12" s="4" t="s">
        <v>24</v>
      </c>
      <c r="C12" s="20">
        <v>111</v>
      </c>
    </row>
    <row r="13" spans="2:3" ht="20.100000000000001" customHeight="1" thickBot="1" x14ac:dyDescent="0.25">
      <c r="B13" s="4" t="s">
        <v>25</v>
      </c>
      <c r="C13" s="20">
        <v>276</v>
      </c>
    </row>
    <row r="14" spans="2:3" ht="20.100000000000001" customHeight="1" thickBot="1" x14ac:dyDescent="0.25">
      <c r="B14" s="4" t="s">
        <v>26</v>
      </c>
      <c r="C14" s="20">
        <v>555</v>
      </c>
    </row>
    <row r="15" spans="2:3" ht="20.100000000000001" customHeight="1" thickBot="1" x14ac:dyDescent="0.25">
      <c r="B15" s="4" t="s">
        <v>27</v>
      </c>
      <c r="C15" s="20">
        <v>73</v>
      </c>
    </row>
    <row r="16" spans="2:3" ht="20.100000000000001" customHeight="1" thickBot="1" x14ac:dyDescent="0.25">
      <c r="B16" s="4" t="s">
        <v>28</v>
      </c>
      <c r="C16" s="20">
        <v>118</v>
      </c>
    </row>
    <row r="17" spans="2:3" ht="20.100000000000001" customHeight="1" thickBot="1" x14ac:dyDescent="0.25">
      <c r="B17" s="4" t="s">
        <v>29</v>
      </c>
      <c r="C17" s="20">
        <v>263</v>
      </c>
    </row>
    <row r="18" spans="2:3" ht="20.100000000000001" customHeight="1" thickBot="1" x14ac:dyDescent="0.25">
      <c r="B18" s="4" t="s">
        <v>30</v>
      </c>
      <c r="C18" s="20">
        <v>422</v>
      </c>
    </row>
    <row r="19" spans="2:3" ht="20.100000000000001" customHeight="1" thickBot="1" x14ac:dyDescent="0.25">
      <c r="B19" s="4" t="s">
        <v>31</v>
      </c>
      <c r="C19" s="20">
        <v>739</v>
      </c>
    </row>
    <row r="20" spans="2:3" ht="20.100000000000001" customHeight="1" thickBot="1" x14ac:dyDescent="0.25">
      <c r="B20" s="4" t="s">
        <v>32</v>
      </c>
      <c r="C20" s="20">
        <v>120</v>
      </c>
    </row>
    <row r="21" spans="2:3" ht="20.100000000000001" customHeight="1" thickBot="1" x14ac:dyDescent="0.25">
      <c r="B21" s="4" t="s">
        <v>33</v>
      </c>
      <c r="C21" s="20">
        <v>169</v>
      </c>
    </row>
    <row r="22" spans="2:3" ht="20.100000000000001" customHeight="1" thickBot="1" x14ac:dyDescent="0.25">
      <c r="B22" s="4" t="s">
        <v>34</v>
      </c>
      <c r="C22" s="20">
        <v>189</v>
      </c>
    </row>
    <row r="23" spans="2:3" ht="20.100000000000001" customHeight="1" thickBot="1" x14ac:dyDescent="0.25">
      <c r="B23" s="4" t="s">
        <v>35</v>
      </c>
      <c r="C23" s="20">
        <v>408</v>
      </c>
    </row>
    <row r="24" spans="2:3" ht="20.100000000000001" customHeight="1" thickBot="1" x14ac:dyDescent="0.25">
      <c r="B24" s="4" t="s">
        <v>36</v>
      </c>
      <c r="C24" s="20">
        <v>85</v>
      </c>
    </row>
    <row r="25" spans="2:3" ht="20.100000000000001" customHeight="1" thickBot="1" x14ac:dyDescent="0.25">
      <c r="B25" s="5" t="s">
        <v>37</v>
      </c>
      <c r="C25" s="20">
        <v>276</v>
      </c>
    </row>
    <row r="26" spans="2:3" ht="20.100000000000001" customHeight="1" thickBot="1" x14ac:dyDescent="0.25">
      <c r="B26" s="6" t="s">
        <v>38</v>
      </c>
      <c r="C26" s="21">
        <v>43</v>
      </c>
    </row>
    <row r="27" spans="2:3" ht="20.100000000000001" customHeight="1" thickBot="1" x14ac:dyDescent="0.25">
      <c r="B27" s="7" t="s">
        <v>39</v>
      </c>
      <c r="C27" s="9">
        <f>SUM(C10:C26)</f>
        <v>5123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7"/>
      <c r="C9" s="90" t="s">
        <v>240</v>
      </c>
      <c r="D9" s="91"/>
      <c r="E9" s="91"/>
      <c r="F9" s="91"/>
      <c r="G9" s="91"/>
      <c r="H9" s="90" t="s">
        <v>241</v>
      </c>
      <c r="I9" s="91"/>
      <c r="J9" s="91"/>
      <c r="K9" s="91"/>
      <c r="L9" s="91"/>
      <c r="M9" s="90" t="s">
        <v>52</v>
      </c>
      <c r="N9" s="91"/>
      <c r="O9" s="91"/>
      <c r="P9" s="91"/>
      <c r="Q9" s="91"/>
    </row>
    <row r="10" spans="2:17" ht="41.25" customHeight="1" thickBot="1" x14ac:dyDescent="0.25">
      <c r="B10" s="38"/>
      <c r="C10" s="35" t="s">
        <v>163</v>
      </c>
      <c r="D10" s="35" t="s">
        <v>164</v>
      </c>
      <c r="E10" s="35" t="s">
        <v>165</v>
      </c>
      <c r="F10" s="35" t="s">
        <v>166</v>
      </c>
      <c r="G10" s="35" t="s">
        <v>167</v>
      </c>
      <c r="H10" s="35" t="s">
        <v>163</v>
      </c>
      <c r="I10" s="35" t="s">
        <v>164</v>
      </c>
      <c r="J10" s="35" t="s">
        <v>165</v>
      </c>
      <c r="K10" s="35" t="s">
        <v>166</v>
      </c>
      <c r="L10" s="35" t="s">
        <v>167</v>
      </c>
      <c r="M10" s="35" t="s">
        <v>163</v>
      </c>
      <c r="N10" s="35" t="s">
        <v>164</v>
      </c>
      <c r="O10" s="35" t="s">
        <v>165</v>
      </c>
      <c r="P10" s="35" t="s">
        <v>166</v>
      </c>
      <c r="Q10" s="35" t="s">
        <v>167</v>
      </c>
    </row>
    <row r="11" spans="2:17" ht="20.100000000000001" customHeight="1" thickBot="1" x14ac:dyDescent="0.25">
      <c r="B11" s="3" t="s">
        <v>22</v>
      </c>
      <c r="C11" s="19">
        <v>1525</v>
      </c>
      <c r="D11" s="19">
        <v>998</v>
      </c>
      <c r="E11" s="19">
        <v>361</v>
      </c>
      <c r="F11" s="19">
        <v>144</v>
      </c>
      <c r="G11" s="19">
        <v>22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1525</v>
      </c>
      <c r="N11" s="19">
        <v>998</v>
      </c>
      <c r="O11" s="19">
        <v>361</v>
      </c>
      <c r="P11" s="19">
        <v>144</v>
      </c>
      <c r="Q11" s="19">
        <v>22</v>
      </c>
    </row>
    <row r="12" spans="2:17" ht="20.100000000000001" customHeight="1" thickBot="1" x14ac:dyDescent="0.25">
      <c r="B12" s="4" t="s">
        <v>23</v>
      </c>
      <c r="C12" s="20">
        <v>175</v>
      </c>
      <c r="D12" s="20">
        <v>96</v>
      </c>
      <c r="E12" s="20">
        <v>73</v>
      </c>
      <c r="F12" s="20">
        <v>4</v>
      </c>
      <c r="G12" s="20">
        <v>2</v>
      </c>
      <c r="H12" s="20">
        <v>3</v>
      </c>
      <c r="I12" s="20">
        <v>2</v>
      </c>
      <c r="J12" s="20">
        <v>1</v>
      </c>
      <c r="K12" s="20">
        <v>0</v>
      </c>
      <c r="L12" s="20">
        <v>0</v>
      </c>
      <c r="M12" s="20">
        <v>178</v>
      </c>
      <c r="N12" s="20">
        <v>98</v>
      </c>
      <c r="O12" s="20">
        <v>74</v>
      </c>
      <c r="P12" s="20">
        <v>4</v>
      </c>
      <c r="Q12" s="20">
        <v>2</v>
      </c>
    </row>
    <row r="13" spans="2:17" ht="20.100000000000001" customHeight="1" thickBot="1" x14ac:dyDescent="0.25">
      <c r="B13" s="4" t="s">
        <v>24</v>
      </c>
      <c r="C13" s="20">
        <v>131</v>
      </c>
      <c r="D13" s="20">
        <v>98</v>
      </c>
      <c r="E13" s="20">
        <v>28</v>
      </c>
      <c r="F13" s="20">
        <v>5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131</v>
      </c>
      <c r="N13" s="20">
        <v>98</v>
      </c>
      <c r="O13" s="20">
        <v>28</v>
      </c>
      <c r="P13" s="20">
        <v>5</v>
      </c>
      <c r="Q13" s="20">
        <v>0</v>
      </c>
    </row>
    <row r="14" spans="2:17" ht="20.100000000000001" customHeight="1" thickBot="1" x14ac:dyDescent="0.25">
      <c r="B14" s="4" t="s">
        <v>25</v>
      </c>
      <c r="C14" s="20">
        <v>338</v>
      </c>
      <c r="D14" s="20">
        <v>185</v>
      </c>
      <c r="E14" s="20">
        <v>139</v>
      </c>
      <c r="F14" s="20">
        <v>10</v>
      </c>
      <c r="G14" s="20">
        <v>4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338</v>
      </c>
      <c r="N14" s="20">
        <v>185</v>
      </c>
      <c r="O14" s="20">
        <v>139</v>
      </c>
      <c r="P14" s="20">
        <v>10</v>
      </c>
      <c r="Q14" s="20">
        <v>4</v>
      </c>
    </row>
    <row r="15" spans="2:17" ht="20.100000000000001" customHeight="1" thickBot="1" x14ac:dyDescent="0.25">
      <c r="B15" s="4" t="s">
        <v>26</v>
      </c>
      <c r="C15" s="20">
        <v>733</v>
      </c>
      <c r="D15" s="20">
        <v>525</v>
      </c>
      <c r="E15" s="20">
        <v>159</v>
      </c>
      <c r="F15" s="20">
        <v>49</v>
      </c>
      <c r="G15" s="20">
        <v>0</v>
      </c>
      <c r="H15" s="20">
        <v>1</v>
      </c>
      <c r="I15" s="20">
        <v>1</v>
      </c>
      <c r="J15" s="20">
        <v>0</v>
      </c>
      <c r="K15" s="20">
        <v>0</v>
      </c>
      <c r="L15" s="20">
        <v>0</v>
      </c>
      <c r="M15" s="20">
        <v>734</v>
      </c>
      <c r="N15" s="20">
        <v>526</v>
      </c>
      <c r="O15" s="20">
        <v>159</v>
      </c>
      <c r="P15" s="20">
        <v>49</v>
      </c>
      <c r="Q15" s="20">
        <v>0</v>
      </c>
    </row>
    <row r="16" spans="2:17" ht="20.100000000000001" customHeight="1" thickBot="1" x14ac:dyDescent="0.25">
      <c r="B16" s="4" t="s">
        <v>27</v>
      </c>
      <c r="C16" s="20">
        <v>81</v>
      </c>
      <c r="D16" s="20">
        <v>57</v>
      </c>
      <c r="E16" s="20">
        <v>22</v>
      </c>
      <c r="F16" s="20">
        <v>1</v>
      </c>
      <c r="G16" s="20">
        <v>1</v>
      </c>
      <c r="H16" s="20">
        <v>2</v>
      </c>
      <c r="I16" s="20">
        <v>1</v>
      </c>
      <c r="J16" s="20">
        <v>1</v>
      </c>
      <c r="K16" s="20">
        <v>0</v>
      </c>
      <c r="L16" s="20">
        <v>0</v>
      </c>
      <c r="M16" s="20">
        <v>83</v>
      </c>
      <c r="N16" s="20">
        <v>58</v>
      </c>
      <c r="O16" s="20">
        <v>23</v>
      </c>
      <c r="P16" s="20">
        <v>1</v>
      </c>
      <c r="Q16" s="20">
        <v>1</v>
      </c>
    </row>
    <row r="17" spans="2:17" ht="20.100000000000001" customHeight="1" thickBot="1" x14ac:dyDescent="0.25">
      <c r="B17" s="4" t="s">
        <v>28</v>
      </c>
      <c r="C17" s="20">
        <v>163</v>
      </c>
      <c r="D17" s="20">
        <v>105</v>
      </c>
      <c r="E17" s="20">
        <v>35</v>
      </c>
      <c r="F17" s="20">
        <v>18</v>
      </c>
      <c r="G17" s="20">
        <v>5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163</v>
      </c>
      <c r="N17" s="20">
        <v>105</v>
      </c>
      <c r="O17" s="20">
        <v>35</v>
      </c>
      <c r="P17" s="20">
        <v>18</v>
      </c>
      <c r="Q17" s="20">
        <v>5</v>
      </c>
    </row>
    <row r="18" spans="2:17" ht="20.100000000000001" customHeight="1" thickBot="1" x14ac:dyDescent="0.25">
      <c r="B18" s="4" t="s">
        <v>29</v>
      </c>
      <c r="C18" s="20">
        <v>305</v>
      </c>
      <c r="D18" s="20">
        <v>183</v>
      </c>
      <c r="E18" s="20">
        <v>101</v>
      </c>
      <c r="F18" s="20">
        <v>19</v>
      </c>
      <c r="G18" s="20">
        <v>2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305</v>
      </c>
      <c r="N18" s="20">
        <v>183</v>
      </c>
      <c r="O18" s="20">
        <v>101</v>
      </c>
      <c r="P18" s="20">
        <v>19</v>
      </c>
      <c r="Q18" s="20">
        <v>2</v>
      </c>
    </row>
    <row r="19" spans="2:17" ht="20.100000000000001" customHeight="1" thickBot="1" x14ac:dyDescent="0.25">
      <c r="B19" s="4" t="s">
        <v>30</v>
      </c>
      <c r="C19" s="20">
        <v>520</v>
      </c>
      <c r="D19" s="20">
        <v>301</v>
      </c>
      <c r="E19" s="20">
        <v>186</v>
      </c>
      <c r="F19" s="20">
        <v>25</v>
      </c>
      <c r="G19" s="20">
        <v>8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520</v>
      </c>
      <c r="N19" s="20">
        <v>301</v>
      </c>
      <c r="O19" s="20">
        <v>186</v>
      </c>
      <c r="P19" s="20">
        <v>25</v>
      </c>
      <c r="Q19" s="20">
        <v>8</v>
      </c>
    </row>
    <row r="20" spans="2:17" ht="20.100000000000001" customHeight="1" thickBot="1" x14ac:dyDescent="0.25">
      <c r="B20" s="4" t="s">
        <v>31</v>
      </c>
      <c r="C20" s="20">
        <v>939</v>
      </c>
      <c r="D20" s="20">
        <v>542</v>
      </c>
      <c r="E20" s="20">
        <v>325</v>
      </c>
      <c r="F20" s="20">
        <v>46</v>
      </c>
      <c r="G20" s="20">
        <v>26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939</v>
      </c>
      <c r="N20" s="20">
        <v>542</v>
      </c>
      <c r="O20" s="20">
        <v>325</v>
      </c>
      <c r="P20" s="20">
        <v>46</v>
      </c>
      <c r="Q20" s="20">
        <v>26</v>
      </c>
    </row>
    <row r="21" spans="2:17" ht="20.100000000000001" customHeight="1" thickBot="1" x14ac:dyDescent="0.25">
      <c r="B21" s="4" t="s">
        <v>32</v>
      </c>
      <c r="C21" s="20">
        <v>139</v>
      </c>
      <c r="D21" s="20">
        <v>127</v>
      </c>
      <c r="E21" s="20">
        <v>11</v>
      </c>
      <c r="F21" s="20">
        <v>1</v>
      </c>
      <c r="G21" s="20">
        <v>0</v>
      </c>
      <c r="H21" s="20">
        <v>1</v>
      </c>
      <c r="I21" s="20">
        <v>1</v>
      </c>
      <c r="J21" s="20">
        <v>0</v>
      </c>
      <c r="K21" s="20">
        <v>0</v>
      </c>
      <c r="L21" s="20">
        <v>0</v>
      </c>
      <c r="M21" s="20">
        <v>140</v>
      </c>
      <c r="N21" s="20">
        <v>128</v>
      </c>
      <c r="O21" s="20">
        <v>11</v>
      </c>
      <c r="P21" s="20">
        <v>1</v>
      </c>
      <c r="Q21" s="20">
        <v>0</v>
      </c>
    </row>
    <row r="22" spans="2:17" ht="20.100000000000001" customHeight="1" thickBot="1" x14ac:dyDescent="0.25">
      <c r="B22" s="4" t="s">
        <v>33</v>
      </c>
      <c r="C22" s="20">
        <v>239</v>
      </c>
      <c r="D22" s="20">
        <v>170</v>
      </c>
      <c r="E22" s="20">
        <v>33</v>
      </c>
      <c r="F22" s="20">
        <v>32</v>
      </c>
      <c r="G22" s="20">
        <v>4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239</v>
      </c>
      <c r="N22" s="20">
        <v>170</v>
      </c>
      <c r="O22" s="20">
        <v>33</v>
      </c>
      <c r="P22" s="20">
        <v>32</v>
      </c>
      <c r="Q22" s="20">
        <v>4</v>
      </c>
    </row>
    <row r="23" spans="2:17" ht="20.100000000000001" customHeight="1" thickBot="1" x14ac:dyDescent="0.25">
      <c r="B23" s="4" t="s">
        <v>34</v>
      </c>
      <c r="C23" s="20">
        <v>296</v>
      </c>
      <c r="D23" s="20">
        <v>144</v>
      </c>
      <c r="E23" s="20">
        <v>96</v>
      </c>
      <c r="F23" s="20">
        <v>35</v>
      </c>
      <c r="G23" s="20">
        <v>21</v>
      </c>
      <c r="H23" s="20">
        <v>2</v>
      </c>
      <c r="I23" s="20">
        <v>0</v>
      </c>
      <c r="J23" s="20">
        <v>0</v>
      </c>
      <c r="K23" s="20">
        <v>1</v>
      </c>
      <c r="L23" s="20">
        <v>1</v>
      </c>
      <c r="M23" s="20">
        <v>298</v>
      </c>
      <c r="N23" s="20">
        <v>144</v>
      </c>
      <c r="O23" s="20">
        <v>96</v>
      </c>
      <c r="P23" s="20">
        <v>36</v>
      </c>
      <c r="Q23" s="20">
        <v>22</v>
      </c>
    </row>
    <row r="24" spans="2:17" ht="20.100000000000001" customHeight="1" thickBot="1" x14ac:dyDescent="0.25">
      <c r="B24" s="4" t="s">
        <v>35</v>
      </c>
      <c r="C24" s="20">
        <v>456</v>
      </c>
      <c r="D24" s="20">
        <v>271</v>
      </c>
      <c r="E24" s="20">
        <v>179</v>
      </c>
      <c r="F24" s="20">
        <v>5</v>
      </c>
      <c r="G24" s="20">
        <v>1</v>
      </c>
      <c r="H24" s="20">
        <v>10</v>
      </c>
      <c r="I24" s="20">
        <v>6</v>
      </c>
      <c r="J24" s="20">
        <v>4</v>
      </c>
      <c r="K24" s="20">
        <v>0</v>
      </c>
      <c r="L24" s="20">
        <v>0</v>
      </c>
      <c r="M24" s="20">
        <v>466</v>
      </c>
      <c r="N24" s="20">
        <v>277</v>
      </c>
      <c r="O24" s="20">
        <v>183</v>
      </c>
      <c r="P24" s="20">
        <v>5</v>
      </c>
      <c r="Q24" s="20">
        <v>1</v>
      </c>
    </row>
    <row r="25" spans="2:17" ht="20.100000000000001" customHeight="1" thickBot="1" x14ac:dyDescent="0.25">
      <c r="B25" s="4" t="s">
        <v>36</v>
      </c>
      <c r="C25" s="20">
        <v>105</v>
      </c>
      <c r="D25" s="20">
        <v>55</v>
      </c>
      <c r="E25" s="20">
        <v>48</v>
      </c>
      <c r="F25" s="20">
        <v>0</v>
      </c>
      <c r="G25" s="20">
        <v>2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105</v>
      </c>
      <c r="N25" s="20">
        <v>55</v>
      </c>
      <c r="O25" s="20">
        <v>48</v>
      </c>
      <c r="P25" s="20">
        <v>0</v>
      </c>
      <c r="Q25" s="20">
        <v>2</v>
      </c>
    </row>
    <row r="26" spans="2:17" ht="20.100000000000001" customHeight="1" thickBot="1" x14ac:dyDescent="0.25">
      <c r="B26" s="5" t="s">
        <v>37</v>
      </c>
      <c r="C26" s="20">
        <v>313</v>
      </c>
      <c r="D26" s="20">
        <v>161</v>
      </c>
      <c r="E26" s="20">
        <v>140</v>
      </c>
      <c r="F26" s="20">
        <v>9</v>
      </c>
      <c r="G26" s="20">
        <v>3</v>
      </c>
      <c r="H26" s="20">
        <v>2</v>
      </c>
      <c r="I26" s="20">
        <v>1</v>
      </c>
      <c r="J26" s="20">
        <v>1</v>
      </c>
      <c r="K26" s="20">
        <v>0</v>
      </c>
      <c r="L26" s="20">
        <v>0</v>
      </c>
      <c r="M26" s="20">
        <v>315</v>
      </c>
      <c r="N26" s="20">
        <v>162</v>
      </c>
      <c r="O26" s="20">
        <v>141</v>
      </c>
      <c r="P26" s="20">
        <v>9</v>
      </c>
      <c r="Q26" s="20">
        <v>3</v>
      </c>
    </row>
    <row r="27" spans="2:17" ht="20.100000000000001" customHeight="1" thickBot="1" x14ac:dyDescent="0.25">
      <c r="B27" s="6" t="s">
        <v>38</v>
      </c>
      <c r="C27" s="21">
        <v>46</v>
      </c>
      <c r="D27" s="21">
        <v>28</v>
      </c>
      <c r="E27" s="21">
        <v>18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46</v>
      </c>
      <c r="N27" s="21">
        <v>28</v>
      </c>
      <c r="O27" s="21">
        <v>18</v>
      </c>
      <c r="P27" s="21">
        <v>0</v>
      </c>
      <c r="Q27" s="21">
        <v>0</v>
      </c>
    </row>
    <row r="28" spans="2:17" ht="20.100000000000001" customHeight="1" thickBot="1" x14ac:dyDescent="0.25">
      <c r="B28" s="7" t="s">
        <v>39</v>
      </c>
      <c r="C28" s="9">
        <f>SUM(C11:C27)</f>
        <v>6504</v>
      </c>
      <c r="D28" s="9">
        <f t="shared" ref="D28:Q28" si="0">SUM(D11:D27)</f>
        <v>4046</v>
      </c>
      <c r="E28" s="9">
        <f t="shared" si="0"/>
        <v>1954</v>
      </c>
      <c r="F28" s="9">
        <f t="shared" si="0"/>
        <v>403</v>
      </c>
      <c r="G28" s="9">
        <f t="shared" si="0"/>
        <v>101</v>
      </c>
      <c r="H28" s="9">
        <f t="shared" si="0"/>
        <v>21</v>
      </c>
      <c r="I28" s="9">
        <f t="shared" si="0"/>
        <v>12</v>
      </c>
      <c r="J28" s="9">
        <f t="shared" si="0"/>
        <v>7</v>
      </c>
      <c r="K28" s="9">
        <f t="shared" si="0"/>
        <v>1</v>
      </c>
      <c r="L28" s="9">
        <f t="shared" si="0"/>
        <v>1</v>
      </c>
      <c r="M28" s="9">
        <f t="shared" si="0"/>
        <v>6525</v>
      </c>
      <c r="N28" s="9">
        <f t="shared" si="0"/>
        <v>4058</v>
      </c>
      <c r="O28" s="9">
        <f t="shared" si="0"/>
        <v>1961</v>
      </c>
      <c r="P28" s="9">
        <f t="shared" si="0"/>
        <v>404</v>
      </c>
      <c r="Q28" s="9">
        <f t="shared" si="0"/>
        <v>102</v>
      </c>
    </row>
    <row r="29" spans="2:17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8"/>
      <c r="C9" s="26" t="s">
        <v>168</v>
      </c>
      <c r="D9" s="26" t="s">
        <v>169</v>
      </c>
      <c r="E9" s="39" t="s">
        <v>170</v>
      </c>
    </row>
    <row r="10" spans="2:5" ht="20.100000000000001" customHeight="1" thickBot="1" x14ac:dyDescent="0.25">
      <c r="B10" s="3" t="s">
        <v>22</v>
      </c>
      <c r="C10" s="31">
        <f>('Personas Enjuiciadas'!D11+'Personas Enjuiciadas'!E11+'Personas Enjuiciadas'!I11+'Personas Enjuiciadas'!J11)/'Personas Enjuiciadas'!M11</f>
        <v>0.8911475409836066</v>
      </c>
      <c r="D10" s="31">
        <f>('Personas Enjuiciadas'!D11+'Personas Enjuiciadas'!I11)/('Personas Enjuiciadas'!N11+'Personas Enjuiciadas'!P11)</f>
        <v>0.87390542907180391</v>
      </c>
      <c r="E10" s="31">
        <f>('Personas Enjuiciadas'!E11+'Personas Enjuiciadas'!J11)/('Personas Enjuiciadas'!O11+'Personas Enjuiciadas'!Q11)</f>
        <v>0.94255874673629247</v>
      </c>
    </row>
    <row r="11" spans="2:5" ht="20.100000000000001" customHeight="1" thickBot="1" x14ac:dyDescent="0.25">
      <c r="B11" s="4" t="s">
        <v>23</v>
      </c>
      <c r="C11" s="29">
        <f>('Personas Enjuiciadas'!D12+'Personas Enjuiciadas'!E12+'Personas Enjuiciadas'!I12+'Personas Enjuiciadas'!J12)/'Personas Enjuiciadas'!M12</f>
        <v>0.9662921348314607</v>
      </c>
      <c r="D11" s="29">
        <f>('Personas Enjuiciadas'!D12+'Personas Enjuiciadas'!I12)/('Personas Enjuiciadas'!N12+'Personas Enjuiciadas'!P12)</f>
        <v>0.96078431372549022</v>
      </c>
      <c r="E11" s="29">
        <f>('Personas Enjuiciadas'!E12+'Personas Enjuiciadas'!J12)/('Personas Enjuiciadas'!O12+'Personas Enjuiciadas'!Q12)</f>
        <v>0.97368421052631582</v>
      </c>
    </row>
    <row r="12" spans="2:5" ht="20.100000000000001" customHeight="1" thickBot="1" x14ac:dyDescent="0.25">
      <c r="B12" s="4" t="s">
        <v>24</v>
      </c>
      <c r="C12" s="29">
        <f>('Personas Enjuiciadas'!D13+'Personas Enjuiciadas'!E13+'Personas Enjuiciadas'!I13+'Personas Enjuiciadas'!J13)/'Personas Enjuiciadas'!M13</f>
        <v>0.96183206106870234</v>
      </c>
      <c r="D12" s="29">
        <f>('Personas Enjuiciadas'!D13+'Personas Enjuiciadas'!I13)/('Personas Enjuiciadas'!N13+'Personas Enjuiciadas'!P13)</f>
        <v>0.95145631067961167</v>
      </c>
      <c r="E12" s="29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9">
        <f>('Personas Enjuiciadas'!D14+'Personas Enjuiciadas'!E14+'Personas Enjuiciadas'!I14+'Personas Enjuiciadas'!J14)/'Personas Enjuiciadas'!M14</f>
        <v>0.95857988165680474</v>
      </c>
      <c r="D13" s="29">
        <f>('Personas Enjuiciadas'!D14+'Personas Enjuiciadas'!I14)/('Personas Enjuiciadas'!N14+'Personas Enjuiciadas'!P14)</f>
        <v>0.94871794871794868</v>
      </c>
      <c r="E13" s="29">
        <f>('Personas Enjuiciadas'!E14+'Personas Enjuiciadas'!J14)/('Personas Enjuiciadas'!O14+'Personas Enjuiciadas'!Q14)</f>
        <v>0.97202797202797198</v>
      </c>
    </row>
    <row r="14" spans="2:5" ht="20.100000000000001" customHeight="1" thickBot="1" x14ac:dyDescent="0.25">
      <c r="B14" s="4" t="s">
        <v>26</v>
      </c>
      <c r="C14" s="29">
        <f>('Personas Enjuiciadas'!D15+'Personas Enjuiciadas'!E15+'Personas Enjuiciadas'!I15+'Personas Enjuiciadas'!J15)/'Personas Enjuiciadas'!M15</f>
        <v>0.93324250681198906</v>
      </c>
      <c r="D14" s="29">
        <f>('Personas Enjuiciadas'!D15+'Personas Enjuiciadas'!I15)/('Personas Enjuiciadas'!N15+'Personas Enjuiciadas'!P15)</f>
        <v>0.9147826086956522</v>
      </c>
      <c r="E14" s="29">
        <f>('Personas Enjuiciadas'!E15+'Personas Enjuiciadas'!J15)/('Personas Enjuiciadas'!O15+'Personas Enjuiciadas'!Q15)</f>
        <v>1</v>
      </c>
    </row>
    <row r="15" spans="2:5" ht="20.100000000000001" customHeight="1" thickBot="1" x14ac:dyDescent="0.25">
      <c r="B15" s="4" t="s">
        <v>27</v>
      </c>
      <c r="C15" s="29">
        <f>('Personas Enjuiciadas'!D16+'Personas Enjuiciadas'!E16+'Personas Enjuiciadas'!I16+'Personas Enjuiciadas'!J16)/'Personas Enjuiciadas'!M16</f>
        <v>0.97590361445783136</v>
      </c>
      <c r="D15" s="29">
        <f>('Personas Enjuiciadas'!D16+'Personas Enjuiciadas'!I16)/('Personas Enjuiciadas'!N16+'Personas Enjuiciadas'!P16)</f>
        <v>0.98305084745762716</v>
      </c>
      <c r="E15" s="29">
        <f>('Personas Enjuiciadas'!E16+'Personas Enjuiciadas'!J16)/('Personas Enjuiciadas'!O16+'Personas Enjuiciadas'!Q16)</f>
        <v>0.95833333333333337</v>
      </c>
    </row>
    <row r="16" spans="2:5" ht="20.100000000000001" customHeight="1" thickBot="1" x14ac:dyDescent="0.25">
      <c r="B16" s="4" t="s">
        <v>28</v>
      </c>
      <c r="C16" s="29">
        <f>('Personas Enjuiciadas'!D17+'Personas Enjuiciadas'!E17+'Personas Enjuiciadas'!I17+'Personas Enjuiciadas'!J17)/'Personas Enjuiciadas'!M17</f>
        <v>0.85889570552147243</v>
      </c>
      <c r="D16" s="29">
        <f>('Personas Enjuiciadas'!D17+'Personas Enjuiciadas'!I17)/('Personas Enjuiciadas'!N17+'Personas Enjuiciadas'!P17)</f>
        <v>0.85365853658536583</v>
      </c>
      <c r="E16" s="29">
        <f>('Personas Enjuiciadas'!E17+'Personas Enjuiciadas'!J17)/('Personas Enjuiciadas'!O17+'Personas Enjuiciadas'!Q17)</f>
        <v>0.875</v>
      </c>
    </row>
    <row r="17" spans="2:5" ht="20.100000000000001" customHeight="1" thickBot="1" x14ac:dyDescent="0.25">
      <c r="B17" s="4" t="s">
        <v>29</v>
      </c>
      <c r="C17" s="29">
        <f>('Personas Enjuiciadas'!D18+'Personas Enjuiciadas'!E18+'Personas Enjuiciadas'!I18+'Personas Enjuiciadas'!J18)/'Personas Enjuiciadas'!M18</f>
        <v>0.93114754098360653</v>
      </c>
      <c r="D17" s="29">
        <f>('Personas Enjuiciadas'!D18+'Personas Enjuiciadas'!I18)/('Personas Enjuiciadas'!N18+'Personas Enjuiciadas'!P18)</f>
        <v>0.90594059405940597</v>
      </c>
      <c r="E17" s="29">
        <f>('Personas Enjuiciadas'!E18+'Personas Enjuiciadas'!J18)/('Personas Enjuiciadas'!O18+'Personas Enjuiciadas'!Q18)</f>
        <v>0.98058252427184467</v>
      </c>
    </row>
    <row r="18" spans="2:5" ht="20.100000000000001" customHeight="1" thickBot="1" x14ac:dyDescent="0.25">
      <c r="B18" s="4" t="s">
        <v>30</v>
      </c>
      <c r="C18" s="29">
        <f>('Personas Enjuiciadas'!D19+'Personas Enjuiciadas'!E19+'Personas Enjuiciadas'!I19+'Personas Enjuiciadas'!J19)/'Personas Enjuiciadas'!M19</f>
        <v>0.93653846153846154</v>
      </c>
      <c r="D18" s="29">
        <f>('Personas Enjuiciadas'!D19+'Personas Enjuiciadas'!I19)/('Personas Enjuiciadas'!N19+'Personas Enjuiciadas'!P19)</f>
        <v>0.92331288343558282</v>
      </c>
      <c r="E18" s="29">
        <f>('Personas Enjuiciadas'!E19+'Personas Enjuiciadas'!J19)/('Personas Enjuiciadas'!O19+'Personas Enjuiciadas'!Q19)</f>
        <v>0.95876288659793818</v>
      </c>
    </row>
    <row r="19" spans="2:5" ht="20.100000000000001" customHeight="1" thickBot="1" x14ac:dyDescent="0.25">
      <c r="B19" s="4" t="s">
        <v>31</v>
      </c>
      <c r="C19" s="29">
        <f>('Personas Enjuiciadas'!D20+'Personas Enjuiciadas'!E20+'Personas Enjuiciadas'!I20+'Personas Enjuiciadas'!J20)/'Personas Enjuiciadas'!M20</f>
        <v>0.92332268370607029</v>
      </c>
      <c r="D19" s="29">
        <f>('Personas Enjuiciadas'!D20+'Personas Enjuiciadas'!I20)/('Personas Enjuiciadas'!N20+'Personas Enjuiciadas'!P20)</f>
        <v>0.92176870748299322</v>
      </c>
      <c r="E19" s="29">
        <f>('Personas Enjuiciadas'!E20+'Personas Enjuiciadas'!J20)/('Personas Enjuiciadas'!O20+'Personas Enjuiciadas'!Q20)</f>
        <v>0.92592592592592593</v>
      </c>
    </row>
    <row r="20" spans="2:5" ht="20.100000000000001" customHeight="1" thickBot="1" x14ac:dyDescent="0.25">
      <c r="B20" s="4" t="s">
        <v>32</v>
      </c>
      <c r="C20" s="29">
        <f>('Personas Enjuiciadas'!D21+'Personas Enjuiciadas'!E21+'Personas Enjuiciadas'!I21+'Personas Enjuiciadas'!J21)/'Personas Enjuiciadas'!M21</f>
        <v>0.99285714285714288</v>
      </c>
      <c r="D20" s="29">
        <f>('Personas Enjuiciadas'!D21+'Personas Enjuiciadas'!I21)/('Personas Enjuiciadas'!N21+'Personas Enjuiciadas'!P21)</f>
        <v>0.99224806201550386</v>
      </c>
      <c r="E20" s="29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9">
        <f>('Personas Enjuiciadas'!D22+'Personas Enjuiciadas'!E22+'Personas Enjuiciadas'!I22+'Personas Enjuiciadas'!J22)/'Personas Enjuiciadas'!M22</f>
        <v>0.84937238493723854</v>
      </c>
      <c r="D21" s="29">
        <f>('Personas Enjuiciadas'!D22+'Personas Enjuiciadas'!I22)/('Personas Enjuiciadas'!N22+'Personas Enjuiciadas'!P22)</f>
        <v>0.84158415841584155</v>
      </c>
      <c r="E21" s="29">
        <f>('Personas Enjuiciadas'!E22+'Personas Enjuiciadas'!J22)/('Personas Enjuiciadas'!O22+'Personas Enjuiciadas'!Q22)</f>
        <v>0.89189189189189189</v>
      </c>
    </row>
    <row r="22" spans="2:5" ht="20.100000000000001" customHeight="1" thickBot="1" x14ac:dyDescent="0.25">
      <c r="B22" s="4" t="s">
        <v>34</v>
      </c>
      <c r="C22" s="29">
        <f>('Personas Enjuiciadas'!D23+'Personas Enjuiciadas'!E23+'Personas Enjuiciadas'!I23+'Personas Enjuiciadas'!J23)/'Personas Enjuiciadas'!M23</f>
        <v>0.80536912751677847</v>
      </c>
      <c r="D22" s="29">
        <f>('Personas Enjuiciadas'!D23+'Personas Enjuiciadas'!I23)/('Personas Enjuiciadas'!N23+'Personas Enjuiciadas'!P23)</f>
        <v>0.8</v>
      </c>
      <c r="E22" s="29">
        <f>('Personas Enjuiciadas'!E23+'Personas Enjuiciadas'!J23)/('Personas Enjuiciadas'!O23+'Personas Enjuiciadas'!Q23)</f>
        <v>0.81355932203389836</v>
      </c>
    </row>
    <row r="23" spans="2:5" ht="20.100000000000001" customHeight="1" thickBot="1" x14ac:dyDescent="0.25">
      <c r="B23" s="4" t="s">
        <v>35</v>
      </c>
      <c r="C23" s="29">
        <f>('Personas Enjuiciadas'!D24+'Personas Enjuiciadas'!E24+'Personas Enjuiciadas'!I24+'Personas Enjuiciadas'!J24)/'Personas Enjuiciadas'!M24</f>
        <v>0.98712446351931327</v>
      </c>
      <c r="D23" s="29">
        <f>('Personas Enjuiciadas'!D24+'Personas Enjuiciadas'!I24)/('Personas Enjuiciadas'!N24+'Personas Enjuiciadas'!P24)</f>
        <v>0.98226950354609932</v>
      </c>
      <c r="E23" s="29">
        <f>('Personas Enjuiciadas'!E24+'Personas Enjuiciadas'!J24)/('Personas Enjuiciadas'!O24+'Personas Enjuiciadas'!Q24)</f>
        <v>0.99456521739130432</v>
      </c>
    </row>
    <row r="24" spans="2:5" ht="20.100000000000001" customHeight="1" thickBot="1" x14ac:dyDescent="0.25">
      <c r="B24" s="4" t="s">
        <v>36</v>
      </c>
      <c r="C24" s="29">
        <f>('Personas Enjuiciadas'!D25+'Personas Enjuiciadas'!E25+'Personas Enjuiciadas'!I25+'Personas Enjuiciadas'!J25)/'Personas Enjuiciadas'!M25</f>
        <v>0.98095238095238091</v>
      </c>
      <c r="D24" s="29">
        <f>('Personas Enjuiciadas'!D25+'Personas Enjuiciadas'!I25)/('Personas Enjuiciadas'!N25+'Personas Enjuiciadas'!P25)</f>
        <v>1</v>
      </c>
      <c r="E24" s="29">
        <f>('Personas Enjuiciadas'!E25+'Personas Enjuiciadas'!J25)/('Personas Enjuiciadas'!O25+'Personas Enjuiciadas'!Q25)</f>
        <v>0.96</v>
      </c>
    </row>
    <row r="25" spans="2:5" ht="20.100000000000001" customHeight="1" thickBot="1" x14ac:dyDescent="0.25">
      <c r="B25" s="5" t="s">
        <v>37</v>
      </c>
      <c r="C25" s="29">
        <f>('Personas Enjuiciadas'!D26+'Personas Enjuiciadas'!E26+'Personas Enjuiciadas'!I26+'Personas Enjuiciadas'!J26)/'Personas Enjuiciadas'!M26</f>
        <v>0.96190476190476193</v>
      </c>
      <c r="D25" s="29">
        <f>('Personas Enjuiciadas'!D26+'Personas Enjuiciadas'!I26)/('Personas Enjuiciadas'!N26+'Personas Enjuiciadas'!P26)</f>
        <v>0.94736842105263153</v>
      </c>
      <c r="E25" s="29">
        <f>('Personas Enjuiciadas'!E26+'Personas Enjuiciadas'!J26)/('Personas Enjuiciadas'!O26+'Personas Enjuiciadas'!Q26)</f>
        <v>0.97916666666666663</v>
      </c>
    </row>
    <row r="26" spans="2:5" ht="20.100000000000001" customHeight="1" thickBot="1" x14ac:dyDescent="0.25">
      <c r="B26" s="6" t="s">
        <v>38</v>
      </c>
      <c r="C26" s="30">
        <f>('Personas Enjuiciadas'!D27+'Personas Enjuiciadas'!E27+'Personas Enjuiciadas'!I27+'Personas Enjuiciadas'!J27)/'Personas Enjuiciadas'!M27</f>
        <v>1</v>
      </c>
      <c r="D26" s="30">
        <f>('Personas Enjuiciadas'!D27+'Personas Enjuiciadas'!I27)/('Personas Enjuiciadas'!N27+'Personas Enjuiciadas'!P27)</f>
        <v>1</v>
      </c>
      <c r="E26" s="30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8">
        <f>('Personas Enjuiciadas'!D28+'Personas Enjuiciadas'!E28+'Personas Enjuiciadas'!I28+'Personas Enjuiciadas'!J28)/'Personas Enjuiciadas'!M28</f>
        <v>0.92245210727969351</v>
      </c>
      <c r="D27" s="28">
        <f>('Personas Enjuiciadas'!D28+'Personas Enjuiciadas'!I28)/('Personas Enjuiciadas'!N28+'Personas Enjuiciadas'!P28)</f>
        <v>0.90945764231286419</v>
      </c>
      <c r="E27" s="28">
        <f>('Personas Enjuiciadas'!E28+'Personas Enjuiciadas'!J28)/('Personas Enjuiciadas'!O28+'Personas Enjuiciadas'!Q28)</f>
        <v>0.95055744062045566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9:L5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9" spans="2:12" ht="41.25" customHeight="1" x14ac:dyDescent="0.2">
      <c r="B9" s="10"/>
      <c r="C9" s="90" t="s">
        <v>250</v>
      </c>
      <c r="D9" s="91"/>
      <c r="E9" s="91"/>
      <c r="F9" s="91"/>
      <c r="G9" s="66"/>
      <c r="H9" s="90" t="s">
        <v>262</v>
      </c>
      <c r="I9" s="91"/>
      <c r="J9" s="91"/>
      <c r="K9" s="91"/>
      <c r="L9" s="93"/>
    </row>
    <row r="10" spans="2:12" ht="59.25" customHeight="1" thickBot="1" x14ac:dyDescent="0.25">
      <c r="B10" s="38"/>
      <c r="C10" s="35" t="s">
        <v>171</v>
      </c>
      <c r="D10" s="35" t="s">
        <v>172</v>
      </c>
      <c r="E10" s="35" t="s">
        <v>259</v>
      </c>
      <c r="F10" s="35" t="s">
        <v>174</v>
      </c>
      <c r="G10" s="67" t="s">
        <v>256</v>
      </c>
      <c r="H10" s="63" t="s">
        <v>251</v>
      </c>
      <c r="I10" s="63" t="s">
        <v>254</v>
      </c>
      <c r="J10" s="63" t="s">
        <v>253</v>
      </c>
      <c r="K10" s="63" t="s">
        <v>252</v>
      </c>
      <c r="L10" s="35" t="s">
        <v>257</v>
      </c>
    </row>
    <row r="11" spans="2:12" ht="20.100000000000001" customHeight="1" thickBot="1" x14ac:dyDescent="0.25">
      <c r="B11" s="3" t="s">
        <v>22</v>
      </c>
      <c r="C11" s="19">
        <v>404</v>
      </c>
      <c r="D11" s="19">
        <v>246</v>
      </c>
      <c r="E11" s="19">
        <v>616</v>
      </c>
      <c r="F11" s="19">
        <v>792</v>
      </c>
      <c r="G11" s="19">
        <f>SUM(C11:F11)</f>
        <v>2058</v>
      </c>
      <c r="H11" s="19">
        <v>8</v>
      </c>
      <c r="I11" s="19">
        <v>2</v>
      </c>
      <c r="J11" s="19">
        <v>3</v>
      </c>
      <c r="K11" s="19">
        <v>0</v>
      </c>
      <c r="L11" s="19">
        <v>2071</v>
      </c>
    </row>
    <row r="12" spans="2:12" ht="20.100000000000001" customHeight="1" thickBot="1" x14ac:dyDescent="0.25">
      <c r="B12" s="4" t="s">
        <v>23</v>
      </c>
      <c r="C12" s="20">
        <v>34</v>
      </c>
      <c r="D12" s="20">
        <v>45</v>
      </c>
      <c r="E12" s="20">
        <v>93</v>
      </c>
      <c r="F12" s="20">
        <v>104</v>
      </c>
      <c r="G12" s="20">
        <f t="shared" ref="G12:G28" si="0">SUM(C12:F12)</f>
        <v>276</v>
      </c>
      <c r="H12" s="20">
        <v>0</v>
      </c>
      <c r="I12" s="20">
        <v>1</v>
      </c>
      <c r="J12" s="20">
        <v>2</v>
      </c>
      <c r="K12" s="20">
        <v>3</v>
      </c>
      <c r="L12" s="20">
        <v>282</v>
      </c>
    </row>
    <row r="13" spans="2:12" ht="20.100000000000001" customHeight="1" thickBot="1" x14ac:dyDescent="0.25">
      <c r="B13" s="4" t="s">
        <v>24</v>
      </c>
      <c r="C13" s="20">
        <v>50</v>
      </c>
      <c r="D13" s="20">
        <v>25</v>
      </c>
      <c r="E13" s="20">
        <v>63</v>
      </c>
      <c r="F13" s="20">
        <v>94</v>
      </c>
      <c r="G13" s="20">
        <f t="shared" si="0"/>
        <v>232</v>
      </c>
      <c r="H13" s="20">
        <v>0</v>
      </c>
      <c r="I13" s="20">
        <v>1</v>
      </c>
      <c r="J13" s="20">
        <v>0</v>
      </c>
      <c r="K13" s="20">
        <v>4</v>
      </c>
      <c r="L13" s="20">
        <v>237</v>
      </c>
    </row>
    <row r="14" spans="2:12" ht="20.100000000000001" customHeight="1" thickBot="1" x14ac:dyDescent="0.25">
      <c r="B14" s="4" t="s">
        <v>25</v>
      </c>
      <c r="C14" s="20">
        <v>83</v>
      </c>
      <c r="D14" s="20">
        <v>56</v>
      </c>
      <c r="E14" s="20">
        <v>117</v>
      </c>
      <c r="F14" s="20">
        <v>159</v>
      </c>
      <c r="G14" s="20">
        <f t="shared" si="0"/>
        <v>415</v>
      </c>
      <c r="H14" s="20">
        <v>0</v>
      </c>
      <c r="I14" s="20">
        <v>0</v>
      </c>
      <c r="J14" s="20">
        <v>0</v>
      </c>
      <c r="K14" s="20">
        <v>0</v>
      </c>
      <c r="L14" s="20">
        <v>415</v>
      </c>
    </row>
    <row r="15" spans="2:12" ht="20.100000000000001" customHeight="1" thickBot="1" x14ac:dyDescent="0.25">
      <c r="B15" s="4" t="s">
        <v>26</v>
      </c>
      <c r="C15" s="20">
        <v>64</v>
      </c>
      <c r="D15" s="20">
        <v>34</v>
      </c>
      <c r="E15" s="20">
        <v>111</v>
      </c>
      <c r="F15" s="20">
        <v>206</v>
      </c>
      <c r="G15" s="20">
        <f t="shared" si="0"/>
        <v>415</v>
      </c>
      <c r="H15" s="20">
        <v>0</v>
      </c>
      <c r="I15" s="20">
        <v>0</v>
      </c>
      <c r="J15" s="20">
        <v>1</v>
      </c>
      <c r="K15" s="20">
        <v>0</v>
      </c>
      <c r="L15" s="20">
        <v>416</v>
      </c>
    </row>
    <row r="16" spans="2:12" ht="20.100000000000001" customHeight="1" thickBot="1" x14ac:dyDescent="0.25">
      <c r="B16" s="4" t="s">
        <v>27</v>
      </c>
      <c r="C16" s="20">
        <v>9</v>
      </c>
      <c r="D16" s="20">
        <v>10</v>
      </c>
      <c r="E16" s="20">
        <v>33</v>
      </c>
      <c r="F16" s="20">
        <v>43</v>
      </c>
      <c r="G16" s="20">
        <f t="shared" si="0"/>
        <v>95</v>
      </c>
      <c r="H16" s="20">
        <v>0</v>
      </c>
      <c r="I16" s="20">
        <v>0</v>
      </c>
      <c r="J16" s="20">
        <v>4</v>
      </c>
      <c r="K16" s="20">
        <v>7</v>
      </c>
      <c r="L16" s="20">
        <v>106</v>
      </c>
    </row>
    <row r="17" spans="2:12" ht="20.100000000000001" customHeight="1" thickBot="1" x14ac:dyDescent="0.25">
      <c r="B17" s="4" t="s">
        <v>28</v>
      </c>
      <c r="C17" s="20">
        <v>94</v>
      </c>
      <c r="D17" s="20">
        <v>32</v>
      </c>
      <c r="E17" s="20">
        <v>159</v>
      </c>
      <c r="F17" s="20">
        <v>169</v>
      </c>
      <c r="G17" s="20">
        <f t="shared" si="0"/>
        <v>454</v>
      </c>
      <c r="H17" s="20">
        <v>0</v>
      </c>
      <c r="I17" s="20">
        <v>0</v>
      </c>
      <c r="J17" s="20">
        <v>0</v>
      </c>
      <c r="K17" s="20">
        <v>0</v>
      </c>
      <c r="L17" s="20">
        <v>454</v>
      </c>
    </row>
    <row r="18" spans="2:12" ht="20.100000000000001" customHeight="1" thickBot="1" x14ac:dyDescent="0.25">
      <c r="B18" s="4" t="s">
        <v>29</v>
      </c>
      <c r="C18" s="20">
        <v>88</v>
      </c>
      <c r="D18" s="20">
        <v>56</v>
      </c>
      <c r="E18" s="20">
        <v>178</v>
      </c>
      <c r="F18" s="20">
        <v>162</v>
      </c>
      <c r="G18" s="20">
        <f t="shared" si="0"/>
        <v>484</v>
      </c>
      <c r="H18" s="20">
        <v>1</v>
      </c>
      <c r="I18" s="20">
        <v>1</v>
      </c>
      <c r="J18" s="20">
        <v>0</v>
      </c>
      <c r="K18" s="20">
        <v>3</v>
      </c>
      <c r="L18" s="20">
        <v>489</v>
      </c>
    </row>
    <row r="19" spans="2:12" ht="20.100000000000001" customHeight="1" thickBot="1" x14ac:dyDescent="0.25">
      <c r="B19" s="4" t="s">
        <v>30</v>
      </c>
      <c r="C19" s="20">
        <v>234</v>
      </c>
      <c r="D19" s="20">
        <v>222</v>
      </c>
      <c r="E19" s="20">
        <v>435</v>
      </c>
      <c r="F19" s="20">
        <v>597</v>
      </c>
      <c r="G19" s="20">
        <f t="shared" si="0"/>
        <v>1488</v>
      </c>
      <c r="H19" s="20">
        <v>2</v>
      </c>
      <c r="I19" s="20">
        <v>0</v>
      </c>
      <c r="J19" s="20">
        <v>0</v>
      </c>
      <c r="K19" s="20">
        <v>0</v>
      </c>
      <c r="L19" s="20">
        <v>1490</v>
      </c>
    </row>
    <row r="20" spans="2:12" ht="20.100000000000001" customHeight="1" thickBot="1" x14ac:dyDescent="0.25">
      <c r="B20" s="4" t="s">
        <v>31</v>
      </c>
      <c r="C20" s="20">
        <v>188</v>
      </c>
      <c r="D20" s="20">
        <v>148</v>
      </c>
      <c r="E20" s="20">
        <v>456</v>
      </c>
      <c r="F20" s="20">
        <v>526</v>
      </c>
      <c r="G20" s="20">
        <f t="shared" si="0"/>
        <v>1318</v>
      </c>
      <c r="H20" s="20">
        <v>5</v>
      </c>
      <c r="I20" s="20">
        <v>5</v>
      </c>
      <c r="J20" s="20">
        <v>1</v>
      </c>
      <c r="K20" s="20">
        <v>2</v>
      </c>
      <c r="L20" s="20">
        <v>1331</v>
      </c>
    </row>
    <row r="21" spans="2:12" ht="20.100000000000001" customHeight="1" thickBot="1" x14ac:dyDescent="0.25">
      <c r="B21" s="4" t="s">
        <v>32</v>
      </c>
      <c r="C21" s="20">
        <v>36</v>
      </c>
      <c r="D21" s="20">
        <v>23</v>
      </c>
      <c r="E21" s="20">
        <v>91</v>
      </c>
      <c r="F21" s="20">
        <v>98</v>
      </c>
      <c r="G21" s="20">
        <f t="shared" si="0"/>
        <v>248</v>
      </c>
      <c r="H21" s="20">
        <v>0</v>
      </c>
      <c r="I21" s="20">
        <v>1</v>
      </c>
      <c r="J21" s="20">
        <v>1</v>
      </c>
      <c r="K21" s="20">
        <v>4</v>
      </c>
      <c r="L21" s="20">
        <v>254</v>
      </c>
    </row>
    <row r="22" spans="2:12" ht="20.100000000000001" customHeight="1" thickBot="1" x14ac:dyDescent="0.25">
      <c r="B22" s="4" t="s">
        <v>33</v>
      </c>
      <c r="C22" s="20">
        <v>92</v>
      </c>
      <c r="D22" s="20">
        <v>48</v>
      </c>
      <c r="E22" s="20">
        <v>162</v>
      </c>
      <c r="F22" s="20">
        <v>190</v>
      </c>
      <c r="G22" s="20">
        <f t="shared" si="0"/>
        <v>492</v>
      </c>
      <c r="H22" s="20">
        <v>17</v>
      </c>
      <c r="I22" s="20">
        <v>5</v>
      </c>
      <c r="J22" s="20">
        <v>0</v>
      </c>
      <c r="K22" s="20">
        <v>0</v>
      </c>
      <c r="L22" s="20">
        <v>514</v>
      </c>
    </row>
    <row r="23" spans="2:12" ht="20.100000000000001" customHeight="1" thickBot="1" x14ac:dyDescent="0.25">
      <c r="B23" s="4" t="s">
        <v>34</v>
      </c>
      <c r="C23" s="20">
        <v>226</v>
      </c>
      <c r="D23" s="20">
        <v>132</v>
      </c>
      <c r="E23" s="20">
        <v>539</v>
      </c>
      <c r="F23" s="20">
        <v>593</v>
      </c>
      <c r="G23" s="20">
        <f t="shared" si="0"/>
        <v>1490</v>
      </c>
      <c r="H23" s="20">
        <v>2</v>
      </c>
      <c r="I23" s="20">
        <v>1</v>
      </c>
      <c r="J23" s="20">
        <v>7</v>
      </c>
      <c r="K23" s="20">
        <v>0</v>
      </c>
      <c r="L23" s="20">
        <v>1500</v>
      </c>
    </row>
    <row r="24" spans="2:12" ht="20.100000000000001" customHeight="1" thickBot="1" x14ac:dyDescent="0.25">
      <c r="B24" s="4" t="s">
        <v>35</v>
      </c>
      <c r="C24" s="20">
        <v>64</v>
      </c>
      <c r="D24" s="20">
        <v>40</v>
      </c>
      <c r="E24" s="20">
        <v>128</v>
      </c>
      <c r="F24" s="20">
        <v>162</v>
      </c>
      <c r="G24" s="20">
        <f t="shared" si="0"/>
        <v>394</v>
      </c>
      <c r="H24" s="20">
        <v>0</v>
      </c>
      <c r="I24" s="20">
        <v>2</v>
      </c>
      <c r="J24" s="20">
        <v>1</v>
      </c>
      <c r="K24" s="20">
        <v>1</v>
      </c>
      <c r="L24" s="20">
        <v>398</v>
      </c>
    </row>
    <row r="25" spans="2:12" ht="20.100000000000001" customHeight="1" thickBot="1" x14ac:dyDescent="0.25">
      <c r="B25" s="4" t="s">
        <v>36</v>
      </c>
      <c r="C25" s="20">
        <v>13</v>
      </c>
      <c r="D25" s="20">
        <v>16</v>
      </c>
      <c r="E25" s="20">
        <v>47</v>
      </c>
      <c r="F25" s="20">
        <v>50</v>
      </c>
      <c r="G25" s="20">
        <f t="shared" si="0"/>
        <v>126</v>
      </c>
      <c r="H25" s="20">
        <v>2</v>
      </c>
      <c r="I25" s="20">
        <v>0</v>
      </c>
      <c r="J25" s="20">
        <v>0</v>
      </c>
      <c r="K25" s="20">
        <v>0</v>
      </c>
      <c r="L25" s="20">
        <v>128</v>
      </c>
    </row>
    <row r="26" spans="2:12" ht="20.100000000000001" customHeight="1" thickBot="1" x14ac:dyDescent="0.25">
      <c r="B26" s="5" t="s">
        <v>37</v>
      </c>
      <c r="C26" s="20">
        <v>37</v>
      </c>
      <c r="D26" s="20">
        <v>34</v>
      </c>
      <c r="E26" s="20">
        <v>57</v>
      </c>
      <c r="F26" s="20">
        <v>120</v>
      </c>
      <c r="G26" s="20">
        <f t="shared" si="0"/>
        <v>248</v>
      </c>
      <c r="H26" s="20">
        <v>3</v>
      </c>
      <c r="I26" s="20">
        <v>0</v>
      </c>
      <c r="J26" s="20">
        <v>0</v>
      </c>
      <c r="K26" s="20">
        <v>1</v>
      </c>
      <c r="L26" s="20">
        <v>252</v>
      </c>
    </row>
    <row r="27" spans="2:12" ht="20.100000000000001" customHeight="1" thickBot="1" x14ac:dyDescent="0.25">
      <c r="B27" s="6" t="s">
        <v>38</v>
      </c>
      <c r="C27" s="21">
        <v>10</v>
      </c>
      <c r="D27" s="21">
        <v>3</v>
      </c>
      <c r="E27" s="21">
        <v>30</v>
      </c>
      <c r="F27" s="21">
        <v>24</v>
      </c>
      <c r="G27" s="21">
        <f t="shared" si="0"/>
        <v>67</v>
      </c>
      <c r="H27" s="21">
        <v>3</v>
      </c>
      <c r="I27" s="21">
        <v>5</v>
      </c>
      <c r="J27" s="21">
        <v>0</v>
      </c>
      <c r="K27" s="21">
        <v>0</v>
      </c>
      <c r="L27" s="21">
        <v>75</v>
      </c>
    </row>
    <row r="28" spans="2:12" ht="20.100000000000001" customHeight="1" thickBot="1" x14ac:dyDescent="0.25">
      <c r="B28" s="7" t="s">
        <v>39</v>
      </c>
      <c r="C28" s="9">
        <f t="shared" ref="C28:L28" si="1">SUM(C11:C27)</f>
        <v>1726</v>
      </c>
      <c r="D28" s="9">
        <f t="shared" si="1"/>
        <v>1170</v>
      </c>
      <c r="E28" s="9">
        <f t="shared" si="1"/>
        <v>3315</v>
      </c>
      <c r="F28" s="9">
        <f t="shared" si="1"/>
        <v>4089</v>
      </c>
      <c r="G28" s="9">
        <f t="shared" si="0"/>
        <v>10300</v>
      </c>
      <c r="H28" s="9">
        <f t="shared" si="1"/>
        <v>43</v>
      </c>
      <c r="I28" s="9">
        <f t="shared" si="1"/>
        <v>24</v>
      </c>
      <c r="J28" s="9">
        <f t="shared" si="1"/>
        <v>20</v>
      </c>
      <c r="K28" s="9">
        <f t="shared" si="1"/>
        <v>25</v>
      </c>
      <c r="L28" s="9">
        <f t="shared" si="1"/>
        <v>10412</v>
      </c>
    </row>
    <row r="29" spans="2:1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1" spans="2:12" ht="20.100000000000001" customHeight="1" x14ac:dyDescent="0.2">
      <c r="C31" s="90" t="s">
        <v>258</v>
      </c>
      <c r="D31" s="91"/>
      <c r="E31" s="91"/>
      <c r="F31" s="91"/>
      <c r="G31" s="91"/>
      <c r="H31" s="91"/>
      <c r="I31" s="91"/>
      <c r="J31" s="91"/>
    </row>
    <row r="32" spans="2:12" ht="71.25" x14ac:dyDescent="0.2">
      <c r="C32" s="35" t="s">
        <v>171</v>
      </c>
      <c r="D32" s="35" t="s">
        <v>172</v>
      </c>
      <c r="E32" s="35" t="s">
        <v>173</v>
      </c>
      <c r="F32" s="35" t="s">
        <v>174</v>
      </c>
      <c r="G32" s="63" t="s">
        <v>251</v>
      </c>
      <c r="H32" s="63" t="s">
        <v>254</v>
      </c>
      <c r="I32" s="63" t="s">
        <v>253</v>
      </c>
      <c r="J32" s="63" t="s">
        <v>252</v>
      </c>
    </row>
    <row r="33" spans="2:10" ht="20.100000000000001" customHeight="1" thickBot="1" x14ac:dyDescent="0.25">
      <c r="B33" s="3" t="s">
        <v>22</v>
      </c>
      <c r="C33" s="31">
        <f t="shared" ref="C33:F50" si="2">C11/$L11</f>
        <v>0.19507484307098019</v>
      </c>
      <c r="D33" s="31">
        <f t="shared" si="2"/>
        <v>0.11878319652341864</v>
      </c>
      <c r="E33" s="31">
        <f t="shared" si="2"/>
        <v>0.2974408498309995</v>
      </c>
      <c r="F33" s="31">
        <f t="shared" si="2"/>
        <v>0.38242394978271366</v>
      </c>
      <c r="G33" s="31">
        <f>IF(H11=0,"-",H11/$L11)</f>
        <v>3.8628681796233702E-3</v>
      </c>
      <c r="H33" s="31">
        <f t="shared" ref="H33:J33" si="3">IF(I11=0,"-",I11/$L11)</f>
        <v>9.6571704490584255E-4</v>
      </c>
      <c r="I33" s="31">
        <f t="shared" si="3"/>
        <v>1.4485755673587638E-3</v>
      </c>
      <c r="J33" s="31" t="str">
        <f t="shared" si="3"/>
        <v>-</v>
      </c>
    </row>
    <row r="34" spans="2:10" ht="20.100000000000001" customHeight="1" thickBot="1" x14ac:dyDescent="0.25">
      <c r="B34" s="4" t="s">
        <v>23</v>
      </c>
      <c r="C34" s="29">
        <f t="shared" si="2"/>
        <v>0.12056737588652482</v>
      </c>
      <c r="D34" s="29">
        <f t="shared" si="2"/>
        <v>0.15957446808510639</v>
      </c>
      <c r="E34" s="29">
        <f t="shared" si="2"/>
        <v>0.32978723404255317</v>
      </c>
      <c r="F34" s="29">
        <f t="shared" si="2"/>
        <v>0.36879432624113473</v>
      </c>
      <c r="G34" s="29" t="str">
        <f t="shared" ref="G34:J34" si="4">IF(H12=0,"-",H12/$L12)</f>
        <v>-</v>
      </c>
      <c r="H34" s="29">
        <f t="shared" si="4"/>
        <v>3.5460992907801418E-3</v>
      </c>
      <c r="I34" s="29">
        <f t="shared" si="4"/>
        <v>7.0921985815602835E-3</v>
      </c>
      <c r="J34" s="29">
        <f t="shared" si="4"/>
        <v>1.0638297872340425E-2</v>
      </c>
    </row>
    <row r="35" spans="2:10" ht="20.100000000000001" customHeight="1" thickBot="1" x14ac:dyDescent="0.25">
      <c r="B35" s="4" t="s">
        <v>24</v>
      </c>
      <c r="C35" s="29">
        <f t="shared" si="2"/>
        <v>0.2109704641350211</v>
      </c>
      <c r="D35" s="29">
        <f t="shared" si="2"/>
        <v>0.10548523206751055</v>
      </c>
      <c r="E35" s="29">
        <f t="shared" si="2"/>
        <v>0.26582278481012656</v>
      </c>
      <c r="F35" s="29">
        <f t="shared" si="2"/>
        <v>0.39662447257383965</v>
      </c>
      <c r="G35" s="29" t="str">
        <f t="shared" ref="G35:J35" si="5">IF(H13=0,"-",H13/$L13)</f>
        <v>-</v>
      </c>
      <c r="H35" s="29">
        <f t="shared" si="5"/>
        <v>4.2194092827004216E-3</v>
      </c>
      <c r="I35" s="29" t="str">
        <f t="shared" si="5"/>
        <v>-</v>
      </c>
      <c r="J35" s="29">
        <f t="shared" si="5"/>
        <v>1.6877637130801686E-2</v>
      </c>
    </row>
    <row r="36" spans="2:10" ht="20.100000000000001" customHeight="1" thickBot="1" x14ac:dyDescent="0.25">
      <c r="B36" s="4" t="s">
        <v>25</v>
      </c>
      <c r="C36" s="29">
        <f t="shared" si="2"/>
        <v>0.2</v>
      </c>
      <c r="D36" s="29">
        <f t="shared" si="2"/>
        <v>0.13493975903614458</v>
      </c>
      <c r="E36" s="29">
        <f t="shared" si="2"/>
        <v>0.28192771084337348</v>
      </c>
      <c r="F36" s="29">
        <f t="shared" si="2"/>
        <v>0.38313253012048193</v>
      </c>
      <c r="G36" s="29" t="str">
        <f t="shared" ref="G36:J36" si="6">IF(H14=0,"-",H14/$L14)</f>
        <v>-</v>
      </c>
      <c r="H36" s="29" t="str">
        <f t="shared" si="6"/>
        <v>-</v>
      </c>
      <c r="I36" s="29" t="str">
        <f t="shared" si="6"/>
        <v>-</v>
      </c>
      <c r="J36" s="29" t="str">
        <f t="shared" si="6"/>
        <v>-</v>
      </c>
    </row>
    <row r="37" spans="2:10" ht="20.100000000000001" customHeight="1" thickBot="1" x14ac:dyDescent="0.25">
      <c r="B37" s="4" t="s">
        <v>26</v>
      </c>
      <c r="C37" s="29">
        <f t="shared" si="2"/>
        <v>0.15384615384615385</v>
      </c>
      <c r="D37" s="29">
        <f t="shared" si="2"/>
        <v>8.1730769230769232E-2</v>
      </c>
      <c r="E37" s="29">
        <f t="shared" si="2"/>
        <v>0.26682692307692307</v>
      </c>
      <c r="F37" s="29">
        <f t="shared" si="2"/>
        <v>0.49519230769230771</v>
      </c>
      <c r="G37" s="29" t="str">
        <f t="shared" ref="G37:J37" si="7">IF(H15=0,"-",H15/$L15)</f>
        <v>-</v>
      </c>
      <c r="H37" s="29" t="str">
        <f t="shared" si="7"/>
        <v>-</v>
      </c>
      <c r="I37" s="29">
        <f t="shared" si="7"/>
        <v>2.403846153846154E-3</v>
      </c>
      <c r="J37" s="29" t="str">
        <f t="shared" si="7"/>
        <v>-</v>
      </c>
    </row>
    <row r="38" spans="2:10" ht="20.100000000000001" customHeight="1" thickBot="1" x14ac:dyDescent="0.25">
      <c r="B38" s="4" t="s">
        <v>27</v>
      </c>
      <c r="C38" s="29">
        <f t="shared" si="2"/>
        <v>8.4905660377358486E-2</v>
      </c>
      <c r="D38" s="29">
        <f t="shared" si="2"/>
        <v>9.4339622641509441E-2</v>
      </c>
      <c r="E38" s="29">
        <f t="shared" si="2"/>
        <v>0.31132075471698112</v>
      </c>
      <c r="F38" s="29">
        <f t="shared" si="2"/>
        <v>0.40566037735849059</v>
      </c>
      <c r="G38" s="29" t="str">
        <f t="shared" ref="G38:J38" si="8">IF(H16=0,"-",H16/$L16)</f>
        <v>-</v>
      </c>
      <c r="H38" s="29" t="str">
        <f t="shared" si="8"/>
        <v>-</v>
      </c>
      <c r="I38" s="29">
        <f t="shared" si="8"/>
        <v>3.7735849056603772E-2</v>
      </c>
      <c r="J38" s="29">
        <f t="shared" si="8"/>
        <v>6.6037735849056603E-2</v>
      </c>
    </row>
    <row r="39" spans="2:10" ht="20.100000000000001" customHeight="1" thickBot="1" x14ac:dyDescent="0.25">
      <c r="B39" s="4" t="s">
        <v>28</v>
      </c>
      <c r="C39" s="29">
        <f t="shared" si="2"/>
        <v>0.20704845814977973</v>
      </c>
      <c r="D39" s="29">
        <f t="shared" si="2"/>
        <v>7.0484581497797363E-2</v>
      </c>
      <c r="E39" s="29">
        <f t="shared" si="2"/>
        <v>0.35022026431718062</v>
      </c>
      <c r="F39" s="29">
        <f t="shared" si="2"/>
        <v>0.3722466960352423</v>
      </c>
      <c r="G39" s="29" t="str">
        <f t="shared" ref="G39:J39" si="9">IF(H17=0,"-",H17/$L17)</f>
        <v>-</v>
      </c>
      <c r="H39" s="29" t="str">
        <f t="shared" si="9"/>
        <v>-</v>
      </c>
      <c r="I39" s="29" t="str">
        <f t="shared" si="9"/>
        <v>-</v>
      </c>
      <c r="J39" s="29" t="str">
        <f t="shared" si="9"/>
        <v>-</v>
      </c>
    </row>
    <row r="40" spans="2:10" ht="20.100000000000001" customHeight="1" thickBot="1" x14ac:dyDescent="0.25">
      <c r="B40" s="4" t="s">
        <v>29</v>
      </c>
      <c r="C40" s="29">
        <f t="shared" si="2"/>
        <v>0.17995910020449898</v>
      </c>
      <c r="D40" s="29">
        <f t="shared" si="2"/>
        <v>0.11451942740286299</v>
      </c>
      <c r="E40" s="29">
        <f t="shared" si="2"/>
        <v>0.36400817995910023</v>
      </c>
      <c r="F40" s="29">
        <f t="shared" si="2"/>
        <v>0.33128834355828218</v>
      </c>
      <c r="G40" s="29">
        <f t="shared" ref="G40:J40" si="10">IF(H18=0,"-",H18/$L18)</f>
        <v>2.0449897750511249E-3</v>
      </c>
      <c r="H40" s="29">
        <f t="shared" si="10"/>
        <v>2.0449897750511249E-3</v>
      </c>
      <c r="I40" s="29" t="str">
        <f t="shared" si="10"/>
        <v>-</v>
      </c>
      <c r="J40" s="29">
        <f t="shared" si="10"/>
        <v>6.1349693251533744E-3</v>
      </c>
    </row>
    <row r="41" spans="2:10" ht="20.100000000000001" customHeight="1" thickBot="1" x14ac:dyDescent="0.25">
      <c r="B41" s="4" t="s">
        <v>30</v>
      </c>
      <c r="C41" s="29">
        <f t="shared" si="2"/>
        <v>0.15704697986577182</v>
      </c>
      <c r="D41" s="29">
        <f t="shared" si="2"/>
        <v>0.14899328859060404</v>
      </c>
      <c r="E41" s="29">
        <f t="shared" si="2"/>
        <v>0.29194630872483224</v>
      </c>
      <c r="F41" s="29">
        <f t="shared" si="2"/>
        <v>0.40067114093959733</v>
      </c>
      <c r="G41" s="29">
        <f t="shared" ref="G41:J41" si="11">IF(H19=0,"-",H19/$L19)</f>
        <v>1.3422818791946308E-3</v>
      </c>
      <c r="H41" s="29" t="str">
        <f t="shared" si="11"/>
        <v>-</v>
      </c>
      <c r="I41" s="29" t="str">
        <f t="shared" si="11"/>
        <v>-</v>
      </c>
      <c r="J41" s="29" t="str">
        <f t="shared" si="11"/>
        <v>-</v>
      </c>
    </row>
    <row r="42" spans="2:10" ht="20.100000000000001" customHeight="1" thickBot="1" x14ac:dyDescent="0.25">
      <c r="B42" s="4" t="s">
        <v>31</v>
      </c>
      <c r="C42" s="29">
        <f t="shared" si="2"/>
        <v>0.14124718256949662</v>
      </c>
      <c r="D42" s="29">
        <f t="shared" si="2"/>
        <v>0.11119459053343352</v>
      </c>
      <c r="E42" s="29">
        <f t="shared" si="2"/>
        <v>0.34259954921111946</v>
      </c>
      <c r="F42" s="29">
        <f t="shared" si="2"/>
        <v>0.39519158527422993</v>
      </c>
      <c r="G42" s="29">
        <f t="shared" ref="G42:J42" si="12">IF(H20=0,"-",H20/$L20)</f>
        <v>3.7565740045078888E-3</v>
      </c>
      <c r="H42" s="29">
        <f t="shared" si="12"/>
        <v>3.7565740045078888E-3</v>
      </c>
      <c r="I42" s="29">
        <f t="shared" si="12"/>
        <v>7.513148009015778E-4</v>
      </c>
      <c r="J42" s="29">
        <f t="shared" si="12"/>
        <v>1.5026296018031556E-3</v>
      </c>
    </row>
    <row r="43" spans="2:10" ht="20.100000000000001" customHeight="1" thickBot="1" x14ac:dyDescent="0.25">
      <c r="B43" s="4" t="s">
        <v>32</v>
      </c>
      <c r="C43" s="29">
        <f t="shared" si="2"/>
        <v>0.14173228346456693</v>
      </c>
      <c r="D43" s="29">
        <f t="shared" si="2"/>
        <v>9.055118110236221E-2</v>
      </c>
      <c r="E43" s="29">
        <f t="shared" si="2"/>
        <v>0.35826771653543305</v>
      </c>
      <c r="F43" s="29">
        <f t="shared" si="2"/>
        <v>0.38582677165354329</v>
      </c>
      <c r="G43" s="29" t="str">
        <f t="shared" ref="G43:J43" si="13">IF(H21=0,"-",H21/$L21)</f>
        <v>-</v>
      </c>
      <c r="H43" s="29">
        <f t="shared" si="13"/>
        <v>3.937007874015748E-3</v>
      </c>
      <c r="I43" s="29">
        <f t="shared" si="13"/>
        <v>3.937007874015748E-3</v>
      </c>
      <c r="J43" s="29">
        <f t="shared" si="13"/>
        <v>1.5748031496062992E-2</v>
      </c>
    </row>
    <row r="44" spans="2:10" ht="20.100000000000001" customHeight="1" thickBot="1" x14ac:dyDescent="0.25">
      <c r="B44" s="4" t="s">
        <v>33</v>
      </c>
      <c r="C44" s="29">
        <f t="shared" si="2"/>
        <v>0.17898832684824903</v>
      </c>
      <c r="D44" s="29">
        <f t="shared" si="2"/>
        <v>9.3385214007782102E-2</v>
      </c>
      <c r="E44" s="29">
        <f t="shared" si="2"/>
        <v>0.31517509727626458</v>
      </c>
      <c r="F44" s="29">
        <f t="shared" si="2"/>
        <v>0.36964980544747084</v>
      </c>
      <c r="G44" s="29">
        <f t="shared" ref="G44:J44" si="14">IF(H22=0,"-",H22/$L22)</f>
        <v>3.3073929961089495E-2</v>
      </c>
      <c r="H44" s="29">
        <f t="shared" si="14"/>
        <v>9.727626459143969E-3</v>
      </c>
      <c r="I44" s="29" t="str">
        <f t="shared" si="14"/>
        <v>-</v>
      </c>
      <c r="J44" s="29" t="str">
        <f t="shared" si="14"/>
        <v>-</v>
      </c>
    </row>
    <row r="45" spans="2:10" ht="20.100000000000001" customHeight="1" thickBot="1" x14ac:dyDescent="0.25">
      <c r="B45" s="4" t="s">
        <v>34</v>
      </c>
      <c r="C45" s="29">
        <f t="shared" si="2"/>
        <v>0.15066666666666667</v>
      </c>
      <c r="D45" s="29">
        <f t="shared" si="2"/>
        <v>8.7999999999999995E-2</v>
      </c>
      <c r="E45" s="29">
        <f t="shared" si="2"/>
        <v>0.35933333333333334</v>
      </c>
      <c r="F45" s="29">
        <f t="shared" si="2"/>
        <v>0.39533333333333331</v>
      </c>
      <c r="G45" s="29">
        <f t="shared" ref="G45:J45" si="15">IF(H23=0,"-",H23/$L23)</f>
        <v>1.3333333333333333E-3</v>
      </c>
      <c r="H45" s="29">
        <f t="shared" si="15"/>
        <v>6.6666666666666664E-4</v>
      </c>
      <c r="I45" s="29">
        <f t="shared" si="15"/>
        <v>4.6666666666666671E-3</v>
      </c>
      <c r="J45" s="29" t="str">
        <f t="shared" si="15"/>
        <v>-</v>
      </c>
    </row>
    <row r="46" spans="2:10" ht="20.100000000000001" customHeight="1" thickBot="1" x14ac:dyDescent="0.25">
      <c r="B46" s="4" t="s">
        <v>35</v>
      </c>
      <c r="C46" s="29">
        <f t="shared" si="2"/>
        <v>0.16080402010050251</v>
      </c>
      <c r="D46" s="29">
        <f t="shared" si="2"/>
        <v>0.10050251256281408</v>
      </c>
      <c r="E46" s="29">
        <f t="shared" si="2"/>
        <v>0.32160804020100503</v>
      </c>
      <c r="F46" s="29">
        <f t="shared" si="2"/>
        <v>0.40703517587939697</v>
      </c>
      <c r="G46" s="29" t="str">
        <f t="shared" ref="G46:J46" si="16">IF(H24=0,"-",H24/$L24)</f>
        <v>-</v>
      </c>
      <c r="H46" s="29">
        <f t="shared" si="16"/>
        <v>5.0251256281407036E-3</v>
      </c>
      <c r="I46" s="29">
        <f t="shared" si="16"/>
        <v>2.5125628140703518E-3</v>
      </c>
      <c r="J46" s="29">
        <f t="shared" si="16"/>
        <v>2.5125628140703518E-3</v>
      </c>
    </row>
    <row r="47" spans="2:10" ht="20.100000000000001" customHeight="1" thickBot="1" x14ac:dyDescent="0.25">
      <c r="B47" s="4" t="s">
        <v>36</v>
      </c>
      <c r="C47" s="29">
        <f t="shared" si="2"/>
        <v>0.1015625</v>
      </c>
      <c r="D47" s="29">
        <f t="shared" si="2"/>
        <v>0.125</v>
      </c>
      <c r="E47" s="29">
        <f t="shared" si="2"/>
        <v>0.3671875</v>
      </c>
      <c r="F47" s="29">
        <f t="shared" si="2"/>
        <v>0.390625</v>
      </c>
      <c r="G47" s="29">
        <f t="shared" ref="G47:J47" si="17">IF(H25=0,"-",H25/$L25)</f>
        <v>1.5625E-2</v>
      </c>
      <c r="H47" s="29" t="str">
        <f t="shared" si="17"/>
        <v>-</v>
      </c>
      <c r="I47" s="29" t="str">
        <f t="shared" si="17"/>
        <v>-</v>
      </c>
      <c r="J47" s="29" t="str">
        <f t="shared" si="17"/>
        <v>-</v>
      </c>
    </row>
    <row r="48" spans="2:10" ht="20.100000000000001" customHeight="1" thickBot="1" x14ac:dyDescent="0.25">
      <c r="B48" s="5" t="s">
        <v>37</v>
      </c>
      <c r="C48" s="29">
        <f t="shared" si="2"/>
        <v>0.14682539682539683</v>
      </c>
      <c r="D48" s="29">
        <f t="shared" si="2"/>
        <v>0.13492063492063491</v>
      </c>
      <c r="E48" s="29">
        <f t="shared" si="2"/>
        <v>0.22619047619047619</v>
      </c>
      <c r="F48" s="29">
        <f t="shared" si="2"/>
        <v>0.47619047619047616</v>
      </c>
      <c r="G48" s="29">
        <f t="shared" ref="G48:J48" si="18">IF(H26=0,"-",H26/$L26)</f>
        <v>1.1904761904761904E-2</v>
      </c>
      <c r="H48" s="29" t="str">
        <f t="shared" si="18"/>
        <v>-</v>
      </c>
      <c r="I48" s="29" t="str">
        <f t="shared" si="18"/>
        <v>-</v>
      </c>
      <c r="J48" s="29">
        <f t="shared" si="18"/>
        <v>3.968253968253968E-3</v>
      </c>
    </row>
    <row r="49" spans="2:10" ht="20.100000000000001" customHeight="1" thickBot="1" x14ac:dyDescent="0.25">
      <c r="B49" s="6" t="s">
        <v>38</v>
      </c>
      <c r="C49" s="30">
        <f t="shared" si="2"/>
        <v>0.13333333333333333</v>
      </c>
      <c r="D49" s="30">
        <f t="shared" si="2"/>
        <v>0.04</v>
      </c>
      <c r="E49" s="30">
        <f t="shared" si="2"/>
        <v>0.4</v>
      </c>
      <c r="F49" s="30">
        <f t="shared" si="2"/>
        <v>0.32</v>
      </c>
      <c r="G49" s="30">
        <f t="shared" ref="G49:J49" si="19">IF(H27=0,"-",H27/$L27)</f>
        <v>0.04</v>
      </c>
      <c r="H49" s="30">
        <f t="shared" si="19"/>
        <v>6.6666666666666666E-2</v>
      </c>
      <c r="I49" s="30" t="str">
        <f t="shared" si="19"/>
        <v>-</v>
      </c>
      <c r="J49" s="30" t="str">
        <f t="shared" si="19"/>
        <v>-</v>
      </c>
    </row>
    <row r="50" spans="2:10" ht="20.100000000000001" customHeight="1" thickBot="1" x14ac:dyDescent="0.25">
      <c r="B50" s="7" t="s">
        <v>39</v>
      </c>
      <c r="C50" s="28">
        <f t="shared" si="2"/>
        <v>0.16577026507875528</v>
      </c>
      <c r="D50" s="28">
        <f t="shared" si="2"/>
        <v>0.1123703419131771</v>
      </c>
      <c r="E50" s="28">
        <f t="shared" si="2"/>
        <v>0.31838263542066847</v>
      </c>
      <c r="F50" s="28">
        <f t="shared" si="2"/>
        <v>0.39271993853246256</v>
      </c>
      <c r="G50" s="28">
        <f t="shared" ref="G50:J50" si="20">IF(H28=0,"-",H28/$L28)</f>
        <v>4.1298501728774493E-3</v>
      </c>
      <c r="H50" s="28">
        <f t="shared" si="20"/>
        <v>2.3050326546292738E-3</v>
      </c>
      <c r="I50" s="28">
        <f t="shared" si="20"/>
        <v>1.9208605455243949E-3</v>
      </c>
      <c r="J50" s="28">
        <f t="shared" si="20"/>
        <v>2.4010756819054938E-3</v>
      </c>
    </row>
  </sheetData>
  <mergeCells count="3">
    <mergeCell ref="C9:F9"/>
    <mergeCell ref="H9:L9"/>
    <mergeCell ref="C31:J31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9" t="s">
        <v>40</v>
      </c>
      <c r="D9" s="69"/>
      <c r="E9" s="69"/>
      <c r="F9" s="69"/>
      <c r="G9" s="69"/>
      <c r="H9" s="70"/>
      <c r="I9" s="71" t="s">
        <v>41</v>
      </c>
      <c r="J9" s="69"/>
      <c r="K9" s="69"/>
      <c r="L9" s="69"/>
      <c r="M9" s="69"/>
      <c r="N9" s="70"/>
      <c r="O9" s="71" t="s">
        <v>42</v>
      </c>
      <c r="P9" s="69"/>
      <c r="Q9" s="69"/>
      <c r="R9" s="69"/>
      <c r="S9" s="69"/>
      <c r="T9" s="70"/>
      <c r="U9" s="71" t="s">
        <v>43</v>
      </c>
      <c r="V9" s="69"/>
      <c r="W9" s="69"/>
      <c r="X9" s="69"/>
      <c r="Y9" s="69"/>
      <c r="Z9" s="70"/>
      <c r="AA9" s="71" t="s">
        <v>44</v>
      </c>
      <c r="AB9" s="69"/>
      <c r="AC9" s="69"/>
      <c r="AD9" s="69"/>
      <c r="AE9" s="69"/>
      <c r="AF9" s="70"/>
      <c r="AG9" s="71" t="s">
        <v>45</v>
      </c>
      <c r="AH9" s="69"/>
      <c r="AI9" s="69"/>
      <c r="AJ9" s="69"/>
      <c r="AK9" s="69"/>
      <c r="AL9" s="70"/>
      <c r="AM9" s="71" t="s">
        <v>46</v>
      </c>
      <c r="AN9" s="69"/>
      <c r="AO9" s="69"/>
      <c r="AP9" s="69"/>
      <c r="AQ9" s="69"/>
      <c r="AR9" s="70"/>
      <c r="AS9" s="71" t="s">
        <v>47</v>
      </c>
      <c r="AT9" s="69"/>
      <c r="AU9" s="69"/>
      <c r="AV9" s="69"/>
      <c r="AW9" s="69"/>
      <c r="AX9" s="70"/>
    </row>
    <row r="10" spans="2:50" ht="63.75" customHeight="1" thickBot="1" x14ac:dyDescent="0.25">
      <c r="C10" s="74" t="s">
        <v>48</v>
      </c>
      <c r="D10" s="72" t="s">
        <v>248</v>
      </c>
      <c r="E10" s="73"/>
      <c r="F10" s="74" t="s">
        <v>49</v>
      </c>
      <c r="G10" s="74" t="s">
        <v>50</v>
      </c>
      <c r="H10" s="74" t="s">
        <v>51</v>
      </c>
      <c r="I10" s="74" t="s">
        <v>48</v>
      </c>
      <c r="J10" s="72" t="s">
        <v>248</v>
      </c>
      <c r="K10" s="73"/>
      <c r="L10" s="74" t="s">
        <v>49</v>
      </c>
      <c r="M10" s="74" t="s">
        <v>50</v>
      </c>
      <c r="N10" s="74" t="s">
        <v>51</v>
      </c>
      <c r="O10" s="74" t="s">
        <v>48</v>
      </c>
      <c r="P10" s="72" t="s">
        <v>248</v>
      </c>
      <c r="Q10" s="73"/>
      <c r="R10" s="74" t="s">
        <v>49</v>
      </c>
      <c r="S10" s="74" t="s">
        <v>50</v>
      </c>
      <c r="T10" s="74" t="s">
        <v>51</v>
      </c>
      <c r="U10" s="74" t="s">
        <v>48</v>
      </c>
      <c r="V10" s="72" t="s">
        <v>248</v>
      </c>
      <c r="W10" s="73"/>
      <c r="X10" s="74" t="s">
        <v>49</v>
      </c>
      <c r="Y10" s="74" t="s">
        <v>50</v>
      </c>
      <c r="Z10" s="74" t="s">
        <v>51</v>
      </c>
      <c r="AA10" s="74" t="s">
        <v>48</v>
      </c>
      <c r="AB10" s="72" t="s">
        <v>248</v>
      </c>
      <c r="AC10" s="73"/>
      <c r="AD10" s="74" t="s">
        <v>49</v>
      </c>
      <c r="AE10" s="74" t="s">
        <v>50</v>
      </c>
      <c r="AF10" s="74" t="s">
        <v>51</v>
      </c>
      <c r="AG10" s="74" t="s">
        <v>48</v>
      </c>
      <c r="AH10" s="72" t="s">
        <v>248</v>
      </c>
      <c r="AI10" s="73"/>
      <c r="AJ10" s="74" t="s">
        <v>49</v>
      </c>
      <c r="AK10" s="74" t="s">
        <v>50</v>
      </c>
      <c r="AL10" s="74" t="s">
        <v>51</v>
      </c>
      <c r="AM10" s="74" t="s">
        <v>48</v>
      </c>
      <c r="AN10" s="72" t="s">
        <v>248</v>
      </c>
      <c r="AO10" s="73"/>
      <c r="AP10" s="74" t="s">
        <v>49</v>
      </c>
      <c r="AQ10" s="74" t="s">
        <v>50</v>
      </c>
      <c r="AR10" s="74" t="s">
        <v>51</v>
      </c>
      <c r="AS10" s="74" t="s">
        <v>48</v>
      </c>
      <c r="AT10" s="72" t="s">
        <v>248</v>
      </c>
      <c r="AU10" s="73"/>
      <c r="AV10" s="74" t="s">
        <v>49</v>
      </c>
      <c r="AW10" s="74" t="s">
        <v>50</v>
      </c>
      <c r="AX10" s="74" t="s">
        <v>51</v>
      </c>
    </row>
    <row r="11" spans="2:50" ht="20.100000000000001" customHeight="1" thickBot="1" x14ac:dyDescent="0.25">
      <c r="C11" s="75"/>
      <c r="D11" s="64" t="s">
        <v>246</v>
      </c>
      <c r="E11" s="64" t="s">
        <v>247</v>
      </c>
      <c r="F11" s="75"/>
      <c r="G11" s="75"/>
      <c r="H11" s="75"/>
      <c r="I11" s="75"/>
      <c r="J11" s="64" t="s">
        <v>246</v>
      </c>
      <c r="K11" s="64" t="s">
        <v>247</v>
      </c>
      <c r="L11" s="75"/>
      <c r="M11" s="75"/>
      <c r="N11" s="75"/>
      <c r="O11" s="75"/>
      <c r="P11" s="64" t="s">
        <v>246</v>
      </c>
      <c r="Q11" s="64" t="s">
        <v>247</v>
      </c>
      <c r="R11" s="75"/>
      <c r="S11" s="75"/>
      <c r="T11" s="75"/>
      <c r="U11" s="75"/>
      <c r="V11" s="64" t="s">
        <v>246</v>
      </c>
      <c r="W11" s="64" t="s">
        <v>247</v>
      </c>
      <c r="X11" s="75"/>
      <c r="Y11" s="75"/>
      <c r="Z11" s="75"/>
      <c r="AA11" s="75"/>
      <c r="AB11" s="64" t="s">
        <v>246</v>
      </c>
      <c r="AC11" s="64" t="s">
        <v>247</v>
      </c>
      <c r="AD11" s="75"/>
      <c r="AE11" s="75"/>
      <c r="AF11" s="75"/>
      <c r="AG11" s="75"/>
      <c r="AH11" s="64" t="s">
        <v>246</v>
      </c>
      <c r="AI11" s="64" t="s">
        <v>247</v>
      </c>
      <c r="AJ11" s="75"/>
      <c r="AK11" s="75"/>
      <c r="AL11" s="75"/>
      <c r="AM11" s="75"/>
      <c r="AN11" s="64" t="s">
        <v>246</v>
      </c>
      <c r="AO11" s="64" t="s">
        <v>247</v>
      </c>
      <c r="AP11" s="75"/>
      <c r="AQ11" s="75"/>
      <c r="AR11" s="75"/>
      <c r="AS11" s="75"/>
      <c r="AT11" s="64" t="s">
        <v>246</v>
      </c>
      <c r="AU11" s="64" t="s">
        <v>247</v>
      </c>
      <c r="AV11" s="75"/>
      <c r="AW11" s="75"/>
      <c r="AX11" s="75"/>
    </row>
    <row r="12" spans="2:50" ht="20.100000000000001" customHeight="1" thickBot="1" x14ac:dyDescent="0.25">
      <c r="B12" s="3" t="s">
        <v>22</v>
      </c>
      <c r="C12" s="19">
        <v>11437</v>
      </c>
      <c r="D12" s="19">
        <v>1383</v>
      </c>
      <c r="E12" s="19">
        <v>871</v>
      </c>
      <c r="F12" s="19">
        <v>99</v>
      </c>
      <c r="G12" s="19">
        <v>12680</v>
      </c>
      <c r="H12" s="19">
        <v>9463</v>
      </c>
      <c r="I12" s="19">
        <v>3348</v>
      </c>
      <c r="J12" s="19">
        <v>479</v>
      </c>
      <c r="K12" s="19">
        <v>12</v>
      </c>
      <c r="L12" s="19">
        <v>3</v>
      </c>
      <c r="M12" s="19">
        <v>3824</v>
      </c>
      <c r="N12" s="19">
        <v>70</v>
      </c>
      <c r="O12" s="19">
        <v>13</v>
      </c>
      <c r="P12" s="19">
        <v>0</v>
      </c>
      <c r="Q12" s="19">
        <v>0</v>
      </c>
      <c r="R12" s="19">
        <v>2</v>
      </c>
      <c r="S12" s="19">
        <v>23</v>
      </c>
      <c r="T12" s="19">
        <v>55</v>
      </c>
      <c r="U12" s="19">
        <v>5869</v>
      </c>
      <c r="V12" s="19">
        <v>898</v>
      </c>
      <c r="W12" s="19">
        <v>858</v>
      </c>
      <c r="X12" s="19">
        <v>52</v>
      </c>
      <c r="Y12" s="19">
        <v>6721</v>
      </c>
      <c r="Z12" s="19">
        <v>6327</v>
      </c>
      <c r="AA12" s="19">
        <v>1755</v>
      </c>
      <c r="AB12" s="19">
        <v>0</v>
      </c>
      <c r="AC12" s="19">
        <v>0</v>
      </c>
      <c r="AD12" s="19">
        <v>37</v>
      </c>
      <c r="AE12" s="19">
        <v>1675</v>
      </c>
      <c r="AF12" s="19">
        <v>2653</v>
      </c>
      <c r="AG12" s="19">
        <v>451</v>
      </c>
      <c r="AH12" s="19">
        <v>6</v>
      </c>
      <c r="AI12" s="19">
        <v>1</v>
      </c>
      <c r="AJ12" s="19">
        <v>5</v>
      </c>
      <c r="AK12" s="19">
        <v>436</v>
      </c>
      <c r="AL12" s="19">
        <v>348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1</v>
      </c>
      <c r="AT12" s="19">
        <v>0</v>
      </c>
      <c r="AU12" s="19">
        <v>0</v>
      </c>
      <c r="AV12" s="19">
        <v>0</v>
      </c>
      <c r="AW12" s="19">
        <v>1</v>
      </c>
      <c r="AX12" s="19">
        <v>10</v>
      </c>
    </row>
    <row r="13" spans="2:50" ht="20.100000000000001" customHeight="1" thickBot="1" x14ac:dyDescent="0.25">
      <c r="B13" s="4" t="s">
        <v>23</v>
      </c>
      <c r="C13" s="20">
        <v>1201</v>
      </c>
      <c r="D13" s="20">
        <v>398</v>
      </c>
      <c r="E13" s="20">
        <v>179</v>
      </c>
      <c r="F13" s="20">
        <v>3</v>
      </c>
      <c r="G13" s="20">
        <v>1560</v>
      </c>
      <c r="H13" s="20">
        <v>845</v>
      </c>
      <c r="I13" s="20">
        <v>374</v>
      </c>
      <c r="J13" s="20">
        <v>137</v>
      </c>
      <c r="K13" s="20">
        <v>1</v>
      </c>
      <c r="L13" s="20">
        <v>0</v>
      </c>
      <c r="M13" s="20">
        <v>511</v>
      </c>
      <c r="N13" s="20">
        <v>14</v>
      </c>
      <c r="O13" s="20">
        <v>4</v>
      </c>
      <c r="P13" s="20">
        <v>0</v>
      </c>
      <c r="Q13" s="20">
        <v>0</v>
      </c>
      <c r="R13" s="20">
        <v>0</v>
      </c>
      <c r="S13" s="20">
        <v>4</v>
      </c>
      <c r="T13" s="20">
        <v>4</v>
      </c>
      <c r="U13" s="20">
        <v>619</v>
      </c>
      <c r="V13" s="20">
        <v>258</v>
      </c>
      <c r="W13" s="20">
        <v>178</v>
      </c>
      <c r="X13" s="20">
        <v>1</v>
      </c>
      <c r="Y13" s="20">
        <v>866</v>
      </c>
      <c r="Z13" s="20">
        <v>601</v>
      </c>
      <c r="AA13" s="20">
        <v>161</v>
      </c>
      <c r="AB13" s="20">
        <v>0</v>
      </c>
      <c r="AC13" s="20">
        <v>0</v>
      </c>
      <c r="AD13" s="20">
        <v>1</v>
      </c>
      <c r="AE13" s="20">
        <v>138</v>
      </c>
      <c r="AF13" s="20">
        <v>204</v>
      </c>
      <c r="AG13" s="20">
        <v>43</v>
      </c>
      <c r="AH13" s="20">
        <v>3</v>
      </c>
      <c r="AI13" s="20">
        <v>0</v>
      </c>
      <c r="AJ13" s="20">
        <v>1</v>
      </c>
      <c r="AK13" s="20">
        <v>41</v>
      </c>
      <c r="AL13" s="20">
        <v>22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</row>
    <row r="14" spans="2:50" ht="20.100000000000001" customHeight="1" thickBot="1" x14ac:dyDescent="0.25">
      <c r="B14" s="4" t="s">
        <v>24</v>
      </c>
      <c r="C14" s="20">
        <v>859</v>
      </c>
      <c r="D14" s="20">
        <v>183</v>
      </c>
      <c r="E14" s="20">
        <v>22</v>
      </c>
      <c r="F14" s="20">
        <v>2</v>
      </c>
      <c r="G14" s="20">
        <v>984</v>
      </c>
      <c r="H14" s="20">
        <v>659</v>
      </c>
      <c r="I14" s="20">
        <v>252</v>
      </c>
      <c r="J14" s="20">
        <v>62</v>
      </c>
      <c r="K14" s="20">
        <v>0</v>
      </c>
      <c r="L14" s="20">
        <v>0</v>
      </c>
      <c r="M14" s="20">
        <v>296</v>
      </c>
      <c r="N14" s="20">
        <v>14</v>
      </c>
      <c r="O14" s="20">
        <v>3</v>
      </c>
      <c r="P14" s="20">
        <v>0</v>
      </c>
      <c r="Q14" s="20">
        <v>0</v>
      </c>
      <c r="R14" s="20">
        <v>0</v>
      </c>
      <c r="S14" s="20">
        <v>1</v>
      </c>
      <c r="T14" s="20">
        <v>5</v>
      </c>
      <c r="U14" s="20">
        <v>389</v>
      </c>
      <c r="V14" s="20">
        <v>120</v>
      </c>
      <c r="W14" s="20">
        <v>22</v>
      </c>
      <c r="X14" s="20">
        <v>2</v>
      </c>
      <c r="Y14" s="20">
        <v>463</v>
      </c>
      <c r="Z14" s="20">
        <v>432</v>
      </c>
      <c r="AA14" s="20">
        <v>184</v>
      </c>
      <c r="AB14" s="20">
        <v>0</v>
      </c>
      <c r="AC14" s="20">
        <v>0</v>
      </c>
      <c r="AD14" s="20">
        <v>0</v>
      </c>
      <c r="AE14" s="20">
        <v>198</v>
      </c>
      <c r="AF14" s="20">
        <v>186</v>
      </c>
      <c r="AG14" s="20">
        <v>31</v>
      </c>
      <c r="AH14" s="20">
        <v>1</v>
      </c>
      <c r="AI14" s="20">
        <v>0</v>
      </c>
      <c r="AJ14" s="20">
        <v>0</v>
      </c>
      <c r="AK14" s="20">
        <v>26</v>
      </c>
      <c r="AL14" s="20">
        <v>21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1</v>
      </c>
    </row>
    <row r="15" spans="2:50" ht="20.100000000000001" customHeight="1" thickBot="1" x14ac:dyDescent="0.25">
      <c r="B15" s="4" t="s">
        <v>25</v>
      </c>
      <c r="C15" s="20">
        <v>1831</v>
      </c>
      <c r="D15" s="20">
        <v>820</v>
      </c>
      <c r="E15" s="20">
        <v>75</v>
      </c>
      <c r="F15" s="20">
        <v>0</v>
      </c>
      <c r="G15" s="20">
        <v>2356</v>
      </c>
      <c r="H15" s="20">
        <v>2611</v>
      </c>
      <c r="I15" s="20">
        <v>729</v>
      </c>
      <c r="J15" s="20">
        <v>157</v>
      </c>
      <c r="K15" s="20">
        <v>0</v>
      </c>
      <c r="L15" s="20">
        <v>0</v>
      </c>
      <c r="M15" s="20">
        <v>893</v>
      </c>
      <c r="N15" s="20">
        <v>11</v>
      </c>
      <c r="O15" s="20">
        <v>2</v>
      </c>
      <c r="P15" s="20">
        <v>0</v>
      </c>
      <c r="Q15" s="20">
        <v>0</v>
      </c>
      <c r="R15" s="20">
        <v>0</v>
      </c>
      <c r="S15" s="20">
        <v>1</v>
      </c>
      <c r="T15" s="20">
        <v>14</v>
      </c>
      <c r="U15" s="20">
        <v>781</v>
      </c>
      <c r="V15" s="20">
        <v>662</v>
      </c>
      <c r="W15" s="20">
        <v>75</v>
      </c>
      <c r="X15" s="20">
        <v>0</v>
      </c>
      <c r="Y15" s="20">
        <v>1145</v>
      </c>
      <c r="Z15" s="20">
        <v>2083</v>
      </c>
      <c r="AA15" s="20">
        <v>253</v>
      </c>
      <c r="AB15" s="20">
        <v>0</v>
      </c>
      <c r="AC15" s="20">
        <v>0</v>
      </c>
      <c r="AD15" s="20">
        <v>0</v>
      </c>
      <c r="AE15" s="20">
        <v>249</v>
      </c>
      <c r="AF15" s="20">
        <v>459</v>
      </c>
      <c r="AG15" s="20">
        <v>66</v>
      </c>
      <c r="AH15" s="20">
        <v>1</v>
      </c>
      <c r="AI15" s="20">
        <v>0</v>
      </c>
      <c r="AJ15" s="20">
        <v>0</v>
      </c>
      <c r="AK15" s="20">
        <v>68</v>
      </c>
      <c r="AL15" s="20">
        <v>44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</row>
    <row r="16" spans="2:50" ht="20.100000000000001" customHeight="1" thickBot="1" x14ac:dyDescent="0.25">
      <c r="B16" s="4" t="s">
        <v>26</v>
      </c>
      <c r="C16" s="20">
        <v>2452</v>
      </c>
      <c r="D16" s="20">
        <v>460</v>
      </c>
      <c r="E16" s="20">
        <v>168</v>
      </c>
      <c r="F16" s="20">
        <v>17</v>
      </c>
      <c r="G16" s="20">
        <v>3041</v>
      </c>
      <c r="H16" s="20">
        <v>1773</v>
      </c>
      <c r="I16" s="20">
        <v>1194</v>
      </c>
      <c r="J16" s="20">
        <v>207</v>
      </c>
      <c r="K16" s="20">
        <v>28</v>
      </c>
      <c r="L16" s="20">
        <v>1</v>
      </c>
      <c r="M16" s="20">
        <v>1431</v>
      </c>
      <c r="N16" s="20">
        <v>7</v>
      </c>
      <c r="O16" s="20">
        <v>3</v>
      </c>
      <c r="P16" s="20">
        <v>0</v>
      </c>
      <c r="Q16" s="20">
        <v>0</v>
      </c>
      <c r="R16" s="20">
        <v>0</v>
      </c>
      <c r="S16" s="20">
        <v>5</v>
      </c>
      <c r="T16" s="20">
        <v>5</v>
      </c>
      <c r="U16" s="20">
        <v>869</v>
      </c>
      <c r="V16" s="20">
        <v>235</v>
      </c>
      <c r="W16" s="20">
        <v>139</v>
      </c>
      <c r="X16" s="20">
        <v>10</v>
      </c>
      <c r="Y16" s="20">
        <v>1192</v>
      </c>
      <c r="Z16" s="20">
        <v>1313</v>
      </c>
      <c r="AA16" s="20">
        <v>223</v>
      </c>
      <c r="AB16" s="20">
        <v>0</v>
      </c>
      <c r="AC16" s="20">
        <v>0</v>
      </c>
      <c r="AD16" s="20">
        <v>0</v>
      </c>
      <c r="AE16" s="20">
        <v>222</v>
      </c>
      <c r="AF16" s="20">
        <v>402</v>
      </c>
      <c r="AG16" s="20">
        <v>163</v>
      </c>
      <c r="AH16" s="20">
        <v>17</v>
      </c>
      <c r="AI16" s="20">
        <v>1</v>
      </c>
      <c r="AJ16" s="20">
        <v>6</v>
      </c>
      <c r="AK16" s="20">
        <v>188</v>
      </c>
      <c r="AL16" s="20">
        <v>44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1</v>
      </c>
      <c r="AU16" s="20">
        <v>0</v>
      </c>
      <c r="AV16" s="20">
        <v>0</v>
      </c>
      <c r="AW16" s="20">
        <v>3</v>
      </c>
      <c r="AX16" s="20">
        <v>2</v>
      </c>
    </row>
    <row r="17" spans="2:50" ht="20.100000000000001" customHeight="1" thickBot="1" x14ac:dyDescent="0.25">
      <c r="B17" s="4" t="s">
        <v>27</v>
      </c>
      <c r="C17" s="20">
        <v>599</v>
      </c>
      <c r="D17" s="20">
        <v>96</v>
      </c>
      <c r="E17" s="20">
        <v>15</v>
      </c>
      <c r="F17" s="20">
        <v>3</v>
      </c>
      <c r="G17" s="20">
        <v>657</v>
      </c>
      <c r="H17" s="20">
        <v>493</v>
      </c>
      <c r="I17" s="20">
        <v>205</v>
      </c>
      <c r="J17" s="20">
        <v>72</v>
      </c>
      <c r="K17" s="20">
        <v>5</v>
      </c>
      <c r="L17" s="20">
        <v>0</v>
      </c>
      <c r="M17" s="20">
        <v>285</v>
      </c>
      <c r="N17" s="20">
        <v>2</v>
      </c>
      <c r="O17" s="20">
        <v>2</v>
      </c>
      <c r="P17" s="20">
        <v>0</v>
      </c>
      <c r="Q17" s="20">
        <v>0</v>
      </c>
      <c r="R17" s="20">
        <v>0</v>
      </c>
      <c r="S17" s="20">
        <v>1</v>
      </c>
      <c r="T17" s="20">
        <v>5</v>
      </c>
      <c r="U17" s="20">
        <v>298</v>
      </c>
      <c r="V17" s="20">
        <v>24</v>
      </c>
      <c r="W17" s="20">
        <v>9</v>
      </c>
      <c r="X17" s="20">
        <v>3</v>
      </c>
      <c r="Y17" s="20">
        <v>278</v>
      </c>
      <c r="Z17" s="20">
        <v>366</v>
      </c>
      <c r="AA17" s="20">
        <v>79</v>
      </c>
      <c r="AB17" s="20">
        <v>0</v>
      </c>
      <c r="AC17" s="20">
        <v>0</v>
      </c>
      <c r="AD17" s="20">
        <v>0</v>
      </c>
      <c r="AE17" s="20">
        <v>76</v>
      </c>
      <c r="AF17" s="20">
        <v>96</v>
      </c>
      <c r="AG17" s="20">
        <v>15</v>
      </c>
      <c r="AH17" s="20">
        <v>0</v>
      </c>
      <c r="AI17" s="20">
        <v>1</v>
      </c>
      <c r="AJ17" s="20">
        <v>0</v>
      </c>
      <c r="AK17" s="20">
        <v>17</v>
      </c>
      <c r="AL17" s="20">
        <v>23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1</v>
      </c>
    </row>
    <row r="18" spans="2:50" ht="20.100000000000001" customHeight="1" thickBot="1" x14ac:dyDescent="0.25">
      <c r="B18" s="4" t="s">
        <v>28</v>
      </c>
      <c r="C18" s="20">
        <v>1976</v>
      </c>
      <c r="D18" s="20">
        <v>68</v>
      </c>
      <c r="E18" s="20">
        <v>5</v>
      </c>
      <c r="F18" s="20">
        <v>5</v>
      </c>
      <c r="G18" s="20">
        <v>1833</v>
      </c>
      <c r="H18" s="20">
        <v>2041</v>
      </c>
      <c r="I18" s="20">
        <v>558</v>
      </c>
      <c r="J18" s="20">
        <v>19</v>
      </c>
      <c r="K18" s="20">
        <v>0</v>
      </c>
      <c r="L18" s="20">
        <v>0</v>
      </c>
      <c r="M18" s="20">
        <v>571</v>
      </c>
      <c r="N18" s="20">
        <v>35</v>
      </c>
      <c r="O18" s="20">
        <v>3</v>
      </c>
      <c r="P18" s="20">
        <v>0</v>
      </c>
      <c r="Q18" s="20">
        <v>0</v>
      </c>
      <c r="R18" s="20">
        <v>0</v>
      </c>
      <c r="S18" s="20">
        <v>3</v>
      </c>
      <c r="T18" s="20">
        <v>13</v>
      </c>
      <c r="U18" s="20">
        <v>1011</v>
      </c>
      <c r="V18" s="20">
        <v>48</v>
      </c>
      <c r="W18" s="20">
        <v>5</v>
      </c>
      <c r="X18" s="20">
        <v>5</v>
      </c>
      <c r="Y18" s="20">
        <v>890</v>
      </c>
      <c r="Z18" s="20">
        <v>1397</v>
      </c>
      <c r="AA18" s="20">
        <v>353</v>
      </c>
      <c r="AB18" s="20">
        <v>0</v>
      </c>
      <c r="AC18" s="20">
        <v>0</v>
      </c>
      <c r="AD18" s="20">
        <v>0</v>
      </c>
      <c r="AE18" s="20">
        <v>320</v>
      </c>
      <c r="AF18" s="20">
        <v>561</v>
      </c>
      <c r="AG18" s="20">
        <v>49</v>
      </c>
      <c r="AH18" s="20">
        <v>1</v>
      </c>
      <c r="AI18" s="20">
        <v>0</v>
      </c>
      <c r="AJ18" s="20">
        <v>0</v>
      </c>
      <c r="AK18" s="20">
        <v>49</v>
      </c>
      <c r="AL18" s="20">
        <v>32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2</v>
      </c>
      <c r="AT18" s="20">
        <v>0</v>
      </c>
      <c r="AU18" s="20">
        <v>0</v>
      </c>
      <c r="AV18" s="20">
        <v>0</v>
      </c>
      <c r="AW18" s="20">
        <v>0</v>
      </c>
      <c r="AX18" s="20">
        <v>3</v>
      </c>
    </row>
    <row r="19" spans="2:50" ht="20.100000000000001" customHeight="1" thickBot="1" x14ac:dyDescent="0.25">
      <c r="B19" s="4" t="s">
        <v>29</v>
      </c>
      <c r="C19" s="20">
        <v>1970</v>
      </c>
      <c r="D19" s="20">
        <v>172</v>
      </c>
      <c r="E19" s="20">
        <v>95</v>
      </c>
      <c r="F19" s="20">
        <v>4</v>
      </c>
      <c r="G19" s="20">
        <v>1894</v>
      </c>
      <c r="H19" s="20">
        <v>3364</v>
      </c>
      <c r="I19" s="20">
        <v>878</v>
      </c>
      <c r="J19" s="20">
        <v>56</v>
      </c>
      <c r="K19" s="20">
        <v>1</v>
      </c>
      <c r="L19" s="20">
        <v>0</v>
      </c>
      <c r="M19" s="20">
        <v>910</v>
      </c>
      <c r="N19" s="20">
        <v>41</v>
      </c>
      <c r="O19" s="20">
        <v>0</v>
      </c>
      <c r="P19" s="20">
        <v>0</v>
      </c>
      <c r="Q19" s="20">
        <v>0</v>
      </c>
      <c r="R19" s="20">
        <v>0</v>
      </c>
      <c r="S19" s="20">
        <v>2</v>
      </c>
      <c r="T19" s="20">
        <v>10</v>
      </c>
      <c r="U19" s="20">
        <v>752</v>
      </c>
      <c r="V19" s="20">
        <v>116</v>
      </c>
      <c r="W19" s="20">
        <v>93</v>
      </c>
      <c r="X19" s="20">
        <v>4</v>
      </c>
      <c r="Y19" s="20">
        <v>683</v>
      </c>
      <c r="Z19" s="20">
        <v>2200</v>
      </c>
      <c r="AA19" s="20">
        <v>275</v>
      </c>
      <c r="AB19" s="20">
        <v>0</v>
      </c>
      <c r="AC19" s="20">
        <v>0</v>
      </c>
      <c r="AD19" s="20">
        <v>0</v>
      </c>
      <c r="AE19" s="20">
        <v>253</v>
      </c>
      <c r="AF19" s="20">
        <v>1020</v>
      </c>
      <c r="AG19" s="20">
        <v>63</v>
      </c>
      <c r="AH19" s="20">
        <v>0</v>
      </c>
      <c r="AI19" s="20">
        <v>1</v>
      </c>
      <c r="AJ19" s="20">
        <v>0</v>
      </c>
      <c r="AK19" s="20">
        <v>46</v>
      </c>
      <c r="AL19" s="20">
        <v>86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2</v>
      </c>
      <c r="AT19" s="20">
        <v>0</v>
      </c>
      <c r="AU19" s="20">
        <v>0</v>
      </c>
      <c r="AV19" s="20">
        <v>0</v>
      </c>
      <c r="AW19" s="20">
        <v>0</v>
      </c>
      <c r="AX19" s="20">
        <v>7</v>
      </c>
    </row>
    <row r="20" spans="2:50" ht="20.100000000000001" customHeight="1" thickBot="1" x14ac:dyDescent="0.25">
      <c r="B20" s="4" t="s">
        <v>30</v>
      </c>
      <c r="C20" s="20">
        <v>7833</v>
      </c>
      <c r="D20" s="20">
        <v>634</v>
      </c>
      <c r="E20" s="20">
        <v>263</v>
      </c>
      <c r="F20" s="20">
        <v>32</v>
      </c>
      <c r="G20" s="20">
        <v>7772</v>
      </c>
      <c r="H20" s="20">
        <v>8850</v>
      </c>
      <c r="I20" s="20">
        <v>2808</v>
      </c>
      <c r="J20" s="20">
        <v>315</v>
      </c>
      <c r="K20" s="20">
        <v>5</v>
      </c>
      <c r="L20" s="20">
        <v>2</v>
      </c>
      <c r="M20" s="20">
        <v>3134</v>
      </c>
      <c r="N20" s="20">
        <v>31</v>
      </c>
      <c r="O20" s="20">
        <v>25</v>
      </c>
      <c r="P20" s="20">
        <v>0</v>
      </c>
      <c r="Q20" s="20">
        <v>0</v>
      </c>
      <c r="R20" s="20">
        <v>0</v>
      </c>
      <c r="S20" s="20">
        <v>24</v>
      </c>
      <c r="T20" s="20">
        <v>99</v>
      </c>
      <c r="U20" s="20">
        <v>3292</v>
      </c>
      <c r="V20" s="20">
        <v>319</v>
      </c>
      <c r="W20" s="20">
        <v>257</v>
      </c>
      <c r="X20" s="20">
        <v>28</v>
      </c>
      <c r="Y20" s="20">
        <v>2968</v>
      </c>
      <c r="Z20" s="20">
        <v>6082</v>
      </c>
      <c r="AA20" s="20">
        <v>1554</v>
      </c>
      <c r="AB20" s="20">
        <v>0</v>
      </c>
      <c r="AC20" s="20">
        <v>0</v>
      </c>
      <c r="AD20" s="20">
        <v>2</v>
      </c>
      <c r="AE20" s="20">
        <v>1515</v>
      </c>
      <c r="AF20" s="20">
        <v>2419</v>
      </c>
      <c r="AG20" s="20">
        <v>147</v>
      </c>
      <c r="AH20" s="20">
        <v>0</v>
      </c>
      <c r="AI20" s="20">
        <v>1</v>
      </c>
      <c r="AJ20" s="20">
        <v>0</v>
      </c>
      <c r="AK20" s="20">
        <v>124</v>
      </c>
      <c r="AL20" s="20">
        <v>155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7</v>
      </c>
      <c r="AT20" s="20">
        <v>0</v>
      </c>
      <c r="AU20" s="20">
        <v>0</v>
      </c>
      <c r="AV20" s="20">
        <v>0</v>
      </c>
      <c r="AW20" s="20">
        <v>7</v>
      </c>
      <c r="AX20" s="20">
        <v>64</v>
      </c>
    </row>
    <row r="21" spans="2:50" ht="20.100000000000001" customHeight="1" thickBot="1" x14ac:dyDescent="0.25">
      <c r="B21" s="4" t="s">
        <v>31</v>
      </c>
      <c r="C21" s="20">
        <v>8144</v>
      </c>
      <c r="D21" s="20">
        <v>319</v>
      </c>
      <c r="E21" s="20">
        <v>349</v>
      </c>
      <c r="F21" s="20">
        <v>12</v>
      </c>
      <c r="G21" s="20">
        <v>8163</v>
      </c>
      <c r="H21" s="20">
        <v>6314</v>
      </c>
      <c r="I21" s="20">
        <v>2081</v>
      </c>
      <c r="J21" s="20">
        <v>186</v>
      </c>
      <c r="K21" s="20">
        <v>1</v>
      </c>
      <c r="L21" s="20">
        <v>0</v>
      </c>
      <c r="M21" s="20">
        <v>2263</v>
      </c>
      <c r="N21" s="20">
        <v>34</v>
      </c>
      <c r="O21" s="20">
        <v>12</v>
      </c>
      <c r="P21" s="20">
        <v>0</v>
      </c>
      <c r="Q21" s="20">
        <v>0</v>
      </c>
      <c r="R21" s="20">
        <v>0</v>
      </c>
      <c r="S21" s="20">
        <v>12</v>
      </c>
      <c r="T21" s="20">
        <v>43</v>
      </c>
      <c r="U21" s="20">
        <v>4736</v>
      </c>
      <c r="V21" s="20">
        <v>129</v>
      </c>
      <c r="W21" s="20">
        <v>344</v>
      </c>
      <c r="X21" s="20">
        <v>7</v>
      </c>
      <c r="Y21" s="20">
        <v>4636</v>
      </c>
      <c r="Z21" s="20">
        <v>4142</v>
      </c>
      <c r="AA21" s="20">
        <v>1042</v>
      </c>
      <c r="AB21" s="20">
        <v>0</v>
      </c>
      <c r="AC21" s="20">
        <v>0</v>
      </c>
      <c r="AD21" s="20">
        <v>0</v>
      </c>
      <c r="AE21" s="20">
        <v>1012</v>
      </c>
      <c r="AF21" s="20">
        <v>1794</v>
      </c>
      <c r="AG21" s="20">
        <v>266</v>
      </c>
      <c r="AH21" s="20">
        <v>4</v>
      </c>
      <c r="AI21" s="20">
        <v>4</v>
      </c>
      <c r="AJ21" s="20">
        <v>5</v>
      </c>
      <c r="AK21" s="20">
        <v>232</v>
      </c>
      <c r="AL21" s="20">
        <v>274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7</v>
      </c>
      <c r="AT21" s="20">
        <v>0</v>
      </c>
      <c r="AU21" s="20">
        <v>0</v>
      </c>
      <c r="AV21" s="20">
        <v>0</v>
      </c>
      <c r="AW21" s="20">
        <v>8</v>
      </c>
      <c r="AX21" s="20">
        <v>27</v>
      </c>
    </row>
    <row r="22" spans="2:50" ht="20.100000000000001" customHeight="1" thickBot="1" x14ac:dyDescent="0.25">
      <c r="B22" s="4" t="s">
        <v>32</v>
      </c>
      <c r="C22" s="20">
        <v>885</v>
      </c>
      <c r="D22" s="20">
        <v>140</v>
      </c>
      <c r="E22" s="20">
        <v>18</v>
      </c>
      <c r="F22" s="20">
        <v>1</v>
      </c>
      <c r="G22" s="20">
        <v>890</v>
      </c>
      <c r="H22" s="20">
        <v>1240</v>
      </c>
      <c r="I22" s="20">
        <v>211</v>
      </c>
      <c r="J22" s="20">
        <v>32</v>
      </c>
      <c r="K22" s="20">
        <v>0</v>
      </c>
      <c r="L22" s="20">
        <v>0</v>
      </c>
      <c r="M22" s="20">
        <v>251</v>
      </c>
      <c r="N22" s="20">
        <v>9</v>
      </c>
      <c r="O22" s="20">
        <v>3</v>
      </c>
      <c r="P22" s="20">
        <v>0</v>
      </c>
      <c r="Q22" s="20">
        <v>0</v>
      </c>
      <c r="R22" s="20">
        <v>0</v>
      </c>
      <c r="S22" s="20">
        <v>4</v>
      </c>
      <c r="T22" s="20">
        <v>5</v>
      </c>
      <c r="U22" s="20">
        <v>523</v>
      </c>
      <c r="V22" s="20">
        <v>108</v>
      </c>
      <c r="W22" s="20">
        <v>18</v>
      </c>
      <c r="X22" s="20">
        <v>1</v>
      </c>
      <c r="Y22" s="20">
        <v>528</v>
      </c>
      <c r="Z22" s="20">
        <v>839</v>
      </c>
      <c r="AA22" s="20">
        <v>117</v>
      </c>
      <c r="AB22" s="20">
        <v>0</v>
      </c>
      <c r="AC22" s="20">
        <v>0</v>
      </c>
      <c r="AD22" s="20">
        <v>0</v>
      </c>
      <c r="AE22" s="20">
        <v>82</v>
      </c>
      <c r="AF22" s="20">
        <v>362</v>
      </c>
      <c r="AG22" s="20">
        <v>31</v>
      </c>
      <c r="AH22" s="20">
        <v>0</v>
      </c>
      <c r="AI22" s="20">
        <v>0</v>
      </c>
      <c r="AJ22" s="20">
        <v>0</v>
      </c>
      <c r="AK22" s="20">
        <v>25</v>
      </c>
      <c r="AL22" s="20">
        <v>25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</row>
    <row r="23" spans="2:50" ht="20.100000000000001" customHeight="1" thickBot="1" x14ac:dyDescent="0.25">
      <c r="B23" s="4" t="s">
        <v>33</v>
      </c>
      <c r="C23" s="20">
        <v>2200</v>
      </c>
      <c r="D23" s="20">
        <v>215</v>
      </c>
      <c r="E23" s="20">
        <v>25</v>
      </c>
      <c r="F23" s="20">
        <v>1</v>
      </c>
      <c r="G23" s="20">
        <v>2070</v>
      </c>
      <c r="H23" s="20">
        <v>3627</v>
      </c>
      <c r="I23" s="20">
        <v>652</v>
      </c>
      <c r="J23" s="20">
        <v>71</v>
      </c>
      <c r="K23" s="20">
        <v>2</v>
      </c>
      <c r="L23" s="20">
        <v>0</v>
      </c>
      <c r="M23" s="20">
        <v>716</v>
      </c>
      <c r="N23" s="20">
        <v>22</v>
      </c>
      <c r="O23" s="20">
        <v>2</v>
      </c>
      <c r="P23" s="20">
        <v>0</v>
      </c>
      <c r="Q23" s="20">
        <v>0</v>
      </c>
      <c r="R23" s="20">
        <v>0</v>
      </c>
      <c r="S23" s="20">
        <v>0</v>
      </c>
      <c r="T23" s="20">
        <v>23</v>
      </c>
      <c r="U23" s="20">
        <v>1088</v>
      </c>
      <c r="V23" s="20">
        <v>144</v>
      </c>
      <c r="W23" s="20">
        <v>23</v>
      </c>
      <c r="X23" s="20">
        <v>0</v>
      </c>
      <c r="Y23" s="20">
        <v>917</v>
      </c>
      <c r="Z23" s="20">
        <v>2701</v>
      </c>
      <c r="AA23" s="20">
        <v>376</v>
      </c>
      <c r="AB23" s="20">
        <v>0</v>
      </c>
      <c r="AC23" s="20">
        <v>0</v>
      </c>
      <c r="AD23" s="20">
        <v>0</v>
      </c>
      <c r="AE23" s="20">
        <v>356</v>
      </c>
      <c r="AF23" s="20">
        <v>777</v>
      </c>
      <c r="AG23" s="20">
        <v>81</v>
      </c>
      <c r="AH23" s="20">
        <v>0</v>
      </c>
      <c r="AI23" s="20">
        <v>0</v>
      </c>
      <c r="AJ23" s="20">
        <v>1</v>
      </c>
      <c r="AK23" s="20">
        <v>81</v>
      </c>
      <c r="AL23" s="20">
        <v>97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1</v>
      </c>
      <c r="AT23" s="20">
        <v>0</v>
      </c>
      <c r="AU23" s="20">
        <v>0</v>
      </c>
      <c r="AV23" s="20">
        <v>0</v>
      </c>
      <c r="AW23" s="20">
        <v>0</v>
      </c>
      <c r="AX23" s="20">
        <v>7</v>
      </c>
    </row>
    <row r="24" spans="2:50" ht="20.100000000000001" customHeight="1" thickBot="1" x14ac:dyDescent="0.25">
      <c r="B24" s="4" t="s">
        <v>34</v>
      </c>
      <c r="C24" s="20">
        <v>8644</v>
      </c>
      <c r="D24" s="20">
        <v>1093</v>
      </c>
      <c r="E24" s="20">
        <v>479</v>
      </c>
      <c r="F24" s="20">
        <v>63</v>
      </c>
      <c r="G24" s="20">
        <v>9122</v>
      </c>
      <c r="H24" s="20">
        <v>5991</v>
      </c>
      <c r="I24" s="20">
        <v>1920</v>
      </c>
      <c r="J24" s="20">
        <v>294</v>
      </c>
      <c r="K24" s="20">
        <v>23</v>
      </c>
      <c r="L24" s="20">
        <v>1</v>
      </c>
      <c r="M24" s="20">
        <v>2246</v>
      </c>
      <c r="N24" s="20">
        <v>7</v>
      </c>
      <c r="O24" s="20">
        <v>12</v>
      </c>
      <c r="P24" s="20">
        <v>1</v>
      </c>
      <c r="Q24" s="20">
        <v>0</v>
      </c>
      <c r="R24" s="20">
        <v>1</v>
      </c>
      <c r="S24" s="20">
        <v>16</v>
      </c>
      <c r="T24" s="20">
        <v>34</v>
      </c>
      <c r="U24" s="20">
        <v>5359</v>
      </c>
      <c r="V24" s="20">
        <v>761</v>
      </c>
      <c r="W24" s="20">
        <v>449</v>
      </c>
      <c r="X24" s="20">
        <v>42</v>
      </c>
      <c r="Y24" s="20">
        <v>5584</v>
      </c>
      <c r="Z24" s="20">
        <v>4126</v>
      </c>
      <c r="AA24" s="20">
        <v>1230</v>
      </c>
      <c r="AB24" s="20">
        <v>0</v>
      </c>
      <c r="AC24" s="20">
        <v>0</v>
      </c>
      <c r="AD24" s="20">
        <v>17</v>
      </c>
      <c r="AE24" s="20">
        <v>1112</v>
      </c>
      <c r="AF24" s="20">
        <v>1688</v>
      </c>
      <c r="AG24" s="20">
        <v>122</v>
      </c>
      <c r="AH24" s="20">
        <v>37</v>
      </c>
      <c r="AI24" s="20">
        <v>7</v>
      </c>
      <c r="AJ24" s="20">
        <v>2</v>
      </c>
      <c r="AK24" s="20">
        <v>163</v>
      </c>
      <c r="AL24" s="20">
        <v>127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1</v>
      </c>
      <c r="AT24" s="20">
        <v>0</v>
      </c>
      <c r="AU24" s="20">
        <v>0</v>
      </c>
      <c r="AV24" s="20">
        <v>0</v>
      </c>
      <c r="AW24" s="20">
        <v>1</v>
      </c>
      <c r="AX24" s="20">
        <v>9</v>
      </c>
    </row>
    <row r="25" spans="2:50" ht="20.100000000000001" customHeight="1" thickBot="1" x14ac:dyDescent="0.25">
      <c r="B25" s="4" t="s">
        <v>35</v>
      </c>
      <c r="C25" s="20">
        <v>2035</v>
      </c>
      <c r="D25" s="20">
        <v>275</v>
      </c>
      <c r="E25" s="20">
        <v>74</v>
      </c>
      <c r="F25" s="20">
        <v>11</v>
      </c>
      <c r="G25" s="20">
        <v>2291</v>
      </c>
      <c r="H25" s="20">
        <v>1771</v>
      </c>
      <c r="I25" s="20">
        <v>790</v>
      </c>
      <c r="J25" s="20">
        <v>159</v>
      </c>
      <c r="K25" s="20">
        <v>0</v>
      </c>
      <c r="L25" s="20">
        <v>0</v>
      </c>
      <c r="M25" s="20">
        <v>953</v>
      </c>
      <c r="N25" s="20">
        <v>4</v>
      </c>
      <c r="O25" s="20">
        <v>1</v>
      </c>
      <c r="P25" s="20">
        <v>0</v>
      </c>
      <c r="Q25" s="20">
        <v>0</v>
      </c>
      <c r="R25" s="20">
        <v>0</v>
      </c>
      <c r="S25" s="20">
        <v>6</v>
      </c>
      <c r="T25" s="20">
        <v>6</v>
      </c>
      <c r="U25" s="20">
        <v>979</v>
      </c>
      <c r="V25" s="20">
        <v>116</v>
      </c>
      <c r="W25" s="20">
        <v>74</v>
      </c>
      <c r="X25" s="20">
        <v>7</v>
      </c>
      <c r="Y25" s="20">
        <v>1067</v>
      </c>
      <c r="Z25" s="20">
        <v>1357</v>
      </c>
      <c r="AA25" s="20">
        <v>208</v>
      </c>
      <c r="AB25" s="20">
        <v>0</v>
      </c>
      <c r="AC25" s="20">
        <v>0</v>
      </c>
      <c r="AD25" s="20">
        <v>3</v>
      </c>
      <c r="AE25" s="20">
        <v>211</v>
      </c>
      <c r="AF25" s="20">
        <v>343</v>
      </c>
      <c r="AG25" s="20">
        <v>57</v>
      </c>
      <c r="AH25" s="20">
        <v>0</v>
      </c>
      <c r="AI25" s="20">
        <v>0</v>
      </c>
      <c r="AJ25" s="20">
        <v>1</v>
      </c>
      <c r="AK25" s="20">
        <v>54</v>
      </c>
      <c r="AL25" s="20">
        <v>59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2</v>
      </c>
    </row>
    <row r="26" spans="2:50" ht="20.100000000000001" customHeight="1" thickBot="1" x14ac:dyDescent="0.25">
      <c r="B26" s="4" t="s">
        <v>36</v>
      </c>
      <c r="C26" s="20">
        <v>702</v>
      </c>
      <c r="D26" s="20">
        <v>35</v>
      </c>
      <c r="E26" s="20">
        <v>3</v>
      </c>
      <c r="F26" s="20">
        <v>3</v>
      </c>
      <c r="G26" s="20">
        <v>586</v>
      </c>
      <c r="H26" s="20">
        <v>701</v>
      </c>
      <c r="I26" s="20">
        <v>164</v>
      </c>
      <c r="J26" s="20">
        <v>0</v>
      </c>
      <c r="K26" s="20">
        <v>1</v>
      </c>
      <c r="L26" s="20">
        <v>0</v>
      </c>
      <c r="M26" s="20">
        <v>164</v>
      </c>
      <c r="N26" s="20">
        <v>5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7</v>
      </c>
      <c r="U26" s="20">
        <v>443</v>
      </c>
      <c r="V26" s="20">
        <v>35</v>
      </c>
      <c r="W26" s="20">
        <v>2</v>
      </c>
      <c r="X26" s="20">
        <v>2</v>
      </c>
      <c r="Y26" s="20">
        <v>326</v>
      </c>
      <c r="Z26" s="20">
        <v>572</v>
      </c>
      <c r="AA26" s="20">
        <v>73</v>
      </c>
      <c r="AB26" s="20">
        <v>0</v>
      </c>
      <c r="AC26" s="20">
        <v>0</v>
      </c>
      <c r="AD26" s="20">
        <v>0</v>
      </c>
      <c r="AE26" s="20">
        <v>73</v>
      </c>
      <c r="AF26" s="20">
        <v>98</v>
      </c>
      <c r="AG26" s="20">
        <v>22</v>
      </c>
      <c r="AH26" s="20">
        <v>0</v>
      </c>
      <c r="AI26" s="20">
        <v>0</v>
      </c>
      <c r="AJ26" s="20">
        <v>1</v>
      </c>
      <c r="AK26" s="20">
        <v>22</v>
      </c>
      <c r="AL26" s="20">
        <v>17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1</v>
      </c>
      <c r="AX26" s="20">
        <v>2</v>
      </c>
    </row>
    <row r="27" spans="2:50" ht="20.100000000000001" customHeight="1" thickBot="1" x14ac:dyDescent="0.25">
      <c r="B27" s="5" t="s">
        <v>37</v>
      </c>
      <c r="C27" s="20">
        <v>1885</v>
      </c>
      <c r="D27" s="20">
        <v>242</v>
      </c>
      <c r="E27" s="20">
        <v>6</v>
      </c>
      <c r="F27" s="20">
        <v>57</v>
      </c>
      <c r="G27" s="20">
        <v>1827</v>
      </c>
      <c r="H27" s="20">
        <v>2598</v>
      </c>
      <c r="I27" s="20">
        <v>605</v>
      </c>
      <c r="J27" s="20">
        <v>90</v>
      </c>
      <c r="K27" s="20">
        <v>0</v>
      </c>
      <c r="L27" s="20">
        <v>6</v>
      </c>
      <c r="M27" s="20">
        <v>699</v>
      </c>
      <c r="N27" s="20">
        <v>14</v>
      </c>
      <c r="O27" s="20">
        <v>8</v>
      </c>
      <c r="P27" s="20">
        <v>0</v>
      </c>
      <c r="Q27" s="20">
        <v>0</v>
      </c>
      <c r="R27" s="20">
        <v>0</v>
      </c>
      <c r="S27" s="20">
        <v>8</v>
      </c>
      <c r="T27" s="20">
        <v>17</v>
      </c>
      <c r="U27" s="20">
        <v>902</v>
      </c>
      <c r="V27" s="20">
        <v>151</v>
      </c>
      <c r="W27" s="20">
        <v>6</v>
      </c>
      <c r="X27" s="20">
        <v>48</v>
      </c>
      <c r="Y27" s="20">
        <v>771</v>
      </c>
      <c r="Z27" s="20">
        <v>1936</v>
      </c>
      <c r="AA27" s="20">
        <v>334</v>
      </c>
      <c r="AB27" s="20">
        <v>0</v>
      </c>
      <c r="AC27" s="20">
        <v>0</v>
      </c>
      <c r="AD27" s="20">
        <v>2</v>
      </c>
      <c r="AE27" s="20">
        <v>312</v>
      </c>
      <c r="AF27" s="20">
        <v>594</v>
      </c>
      <c r="AG27" s="20">
        <v>35</v>
      </c>
      <c r="AH27" s="20">
        <v>1</v>
      </c>
      <c r="AI27" s="20">
        <v>0</v>
      </c>
      <c r="AJ27" s="20">
        <v>1</v>
      </c>
      <c r="AK27" s="20">
        <v>37</v>
      </c>
      <c r="AL27" s="20">
        <v>36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1</v>
      </c>
      <c r="AT27" s="20">
        <v>0</v>
      </c>
      <c r="AU27" s="20">
        <v>0</v>
      </c>
      <c r="AV27" s="20">
        <v>0</v>
      </c>
      <c r="AW27" s="20">
        <v>0</v>
      </c>
      <c r="AX27" s="20">
        <v>1</v>
      </c>
    </row>
    <row r="28" spans="2:50" ht="20.100000000000001" customHeight="1" thickBot="1" x14ac:dyDescent="0.25">
      <c r="B28" s="6" t="s">
        <v>38</v>
      </c>
      <c r="C28" s="21">
        <v>260</v>
      </c>
      <c r="D28" s="21">
        <v>65</v>
      </c>
      <c r="E28" s="21">
        <v>0</v>
      </c>
      <c r="F28" s="21">
        <v>0</v>
      </c>
      <c r="G28" s="21">
        <v>276</v>
      </c>
      <c r="H28" s="21">
        <v>426</v>
      </c>
      <c r="I28" s="21">
        <v>97</v>
      </c>
      <c r="J28" s="21">
        <v>65</v>
      </c>
      <c r="K28" s="21">
        <v>0</v>
      </c>
      <c r="L28" s="21">
        <v>0</v>
      </c>
      <c r="M28" s="21">
        <v>162</v>
      </c>
      <c r="N28" s="21">
        <v>1</v>
      </c>
      <c r="O28" s="21">
        <v>1</v>
      </c>
      <c r="P28" s="21">
        <v>0</v>
      </c>
      <c r="Q28" s="21">
        <v>0</v>
      </c>
      <c r="R28" s="21">
        <v>0</v>
      </c>
      <c r="S28" s="21">
        <v>2</v>
      </c>
      <c r="T28" s="21">
        <v>1</v>
      </c>
      <c r="U28" s="21">
        <v>116</v>
      </c>
      <c r="V28" s="21">
        <v>0</v>
      </c>
      <c r="W28" s="21">
        <v>0</v>
      </c>
      <c r="X28" s="21">
        <v>0</v>
      </c>
      <c r="Y28" s="21">
        <v>84</v>
      </c>
      <c r="Z28" s="21">
        <v>335</v>
      </c>
      <c r="AA28" s="21">
        <v>44</v>
      </c>
      <c r="AB28" s="21">
        <v>0</v>
      </c>
      <c r="AC28" s="21">
        <v>0</v>
      </c>
      <c r="AD28" s="21">
        <v>0</v>
      </c>
      <c r="AE28" s="21">
        <v>25</v>
      </c>
      <c r="AF28" s="21">
        <v>86</v>
      </c>
      <c r="AG28" s="21">
        <v>2</v>
      </c>
      <c r="AH28" s="21">
        <v>0</v>
      </c>
      <c r="AI28" s="21">
        <v>0</v>
      </c>
      <c r="AJ28" s="21">
        <v>0</v>
      </c>
      <c r="AK28" s="21">
        <v>3</v>
      </c>
      <c r="AL28" s="21">
        <v>2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1</v>
      </c>
    </row>
    <row r="29" spans="2:50" ht="20.100000000000001" customHeight="1" thickBot="1" x14ac:dyDescent="0.25">
      <c r="B29" s="7" t="s">
        <v>39</v>
      </c>
      <c r="C29" s="9">
        <f>SUM(C12:C28)</f>
        <v>54913</v>
      </c>
      <c r="D29" s="9">
        <f t="shared" ref="D29:AX29" si="0">SUM(D12:D28)</f>
        <v>6598</v>
      </c>
      <c r="E29" s="9">
        <f t="shared" si="0"/>
        <v>2647</v>
      </c>
      <c r="F29" s="9">
        <f t="shared" si="0"/>
        <v>313</v>
      </c>
      <c r="G29" s="9">
        <f t="shared" si="0"/>
        <v>58002</v>
      </c>
      <c r="H29" s="9">
        <f t="shared" si="0"/>
        <v>52767</v>
      </c>
      <c r="I29" s="9">
        <f t="shared" si="0"/>
        <v>16866</v>
      </c>
      <c r="J29" s="9">
        <f t="shared" si="0"/>
        <v>2401</v>
      </c>
      <c r="K29" s="9">
        <f t="shared" si="0"/>
        <v>79</v>
      </c>
      <c r="L29" s="9">
        <f t="shared" si="0"/>
        <v>13</v>
      </c>
      <c r="M29" s="9">
        <f t="shared" si="0"/>
        <v>19309</v>
      </c>
      <c r="N29" s="9">
        <f t="shared" si="0"/>
        <v>321</v>
      </c>
      <c r="O29" s="9">
        <f t="shared" si="0"/>
        <v>94</v>
      </c>
      <c r="P29" s="9">
        <f t="shared" si="0"/>
        <v>1</v>
      </c>
      <c r="Q29" s="9">
        <f t="shared" si="0"/>
        <v>0</v>
      </c>
      <c r="R29" s="9">
        <f t="shared" si="0"/>
        <v>3</v>
      </c>
      <c r="S29" s="9">
        <f t="shared" si="0"/>
        <v>112</v>
      </c>
      <c r="T29" s="9">
        <f t="shared" si="0"/>
        <v>346</v>
      </c>
      <c r="U29" s="9">
        <f t="shared" si="0"/>
        <v>28026</v>
      </c>
      <c r="V29" s="9">
        <f t="shared" si="0"/>
        <v>4124</v>
      </c>
      <c r="W29" s="9">
        <f t="shared" si="0"/>
        <v>2552</v>
      </c>
      <c r="X29" s="9">
        <f t="shared" si="0"/>
        <v>212</v>
      </c>
      <c r="Y29" s="9">
        <f t="shared" si="0"/>
        <v>29119</v>
      </c>
      <c r="Z29" s="9">
        <f t="shared" si="0"/>
        <v>36809</v>
      </c>
      <c r="AA29" s="9">
        <f t="shared" si="0"/>
        <v>8261</v>
      </c>
      <c r="AB29" s="9">
        <f t="shared" si="0"/>
        <v>0</v>
      </c>
      <c r="AC29" s="9">
        <f t="shared" si="0"/>
        <v>0</v>
      </c>
      <c r="AD29" s="9">
        <f t="shared" si="0"/>
        <v>62</v>
      </c>
      <c r="AE29" s="9">
        <f t="shared" si="0"/>
        <v>7829</v>
      </c>
      <c r="AF29" s="9">
        <f t="shared" si="0"/>
        <v>13742</v>
      </c>
      <c r="AG29" s="9">
        <f t="shared" si="0"/>
        <v>1644</v>
      </c>
      <c r="AH29" s="9">
        <f t="shared" si="0"/>
        <v>71</v>
      </c>
      <c r="AI29" s="9">
        <f t="shared" si="0"/>
        <v>16</v>
      </c>
      <c r="AJ29" s="9">
        <f t="shared" si="0"/>
        <v>23</v>
      </c>
      <c r="AK29" s="9">
        <f t="shared" si="0"/>
        <v>1612</v>
      </c>
      <c r="AL29" s="9">
        <f t="shared" si="0"/>
        <v>1412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22</v>
      </c>
      <c r="AT29" s="9">
        <f t="shared" si="0"/>
        <v>1</v>
      </c>
      <c r="AU29" s="9">
        <f t="shared" si="0"/>
        <v>0</v>
      </c>
      <c r="AV29" s="9">
        <f t="shared" si="0"/>
        <v>0</v>
      </c>
      <c r="AW29" s="9">
        <f t="shared" si="0"/>
        <v>21</v>
      </c>
      <c r="AX29" s="9">
        <f t="shared" si="0"/>
        <v>137</v>
      </c>
    </row>
    <row r="30" spans="2:50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D10:E10"/>
    <mergeCell ref="C10:C11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94" t="s">
        <v>175</v>
      </c>
      <c r="D9" s="94" t="s">
        <v>176</v>
      </c>
      <c r="E9" s="94" t="s">
        <v>177</v>
      </c>
      <c r="F9" s="94" t="s">
        <v>263</v>
      </c>
      <c r="G9" s="96" t="s">
        <v>178</v>
      </c>
      <c r="H9" s="94" t="s">
        <v>200</v>
      </c>
      <c r="I9" s="94" t="s">
        <v>179</v>
      </c>
      <c r="J9" s="94" t="s">
        <v>180</v>
      </c>
      <c r="K9" s="95"/>
      <c r="L9" s="95"/>
      <c r="M9" s="94" t="s">
        <v>181</v>
      </c>
      <c r="N9" s="94" t="s">
        <v>182</v>
      </c>
      <c r="O9" s="94" t="s">
        <v>183</v>
      </c>
      <c r="P9" s="95" t="s">
        <v>184</v>
      </c>
      <c r="Q9" s="95" t="s">
        <v>185</v>
      </c>
      <c r="R9" s="94" t="s">
        <v>186</v>
      </c>
      <c r="S9" s="94" t="s">
        <v>187</v>
      </c>
      <c r="T9" s="94" t="s">
        <v>188</v>
      </c>
      <c r="U9" s="94" t="s">
        <v>189</v>
      </c>
      <c r="V9" s="94" t="s">
        <v>190</v>
      </c>
      <c r="W9" s="94" t="s">
        <v>191</v>
      </c>
      <c r="X9" s="94" t="s">
        <v>192</v>
      </c>
      <c r="Y9" s="94" t="s">
        <v>193</v>
      </c>
      <c r="Z9" s="94" t="s">
        <v>194</v>
      </c>
    </row>
    <row r="10" spans="2:26" ht="73.5" customHeight="1" thickBot="1" x14ac:dyDescent="0.25">
      <c r="B10" s="10"/>
      <c r="C10" s="94"/>
      <c r="D10" s="94"/>
      <c r="E10" s="94"/>
      <c r="F10" s="94"/>
      <c r="G10" s="97"/>
      <c r="H10" s="94"/>
      <c r="I10" s="94"/>
      <c r="J10" s="40" t="s">
        <v>195</v>
      </c>
      <c r="K10" s="40" t="s">
        <v>196</v>
      </c>
      <c r="L10" s="40" t="s">
        <v>197</v>
      </c>
      <c r="M10" s="94"/>
      <c r="N10" s="94"/>
      <c r="O10" s="40" t="s">
        <v>52</v>
      </c>
      <c r="P10" s="40" t="s">
        <v>198</v>
      </c>
      <c r="Q10" s="40" t="s">
        <v>199</v>
      </c>
      <c r="R10" s="94"/>
      <c r="S10" s="94"/>
      <c r="T10" s="94"/>
      <c r="U10" s="94"/>
      <c r="V10" s="94"/>
      <c r="W10" s="94"/>
      <c r="X10" s="94"/>
      <c r="Y10" s="94"/>
      <c r="Z10" s="94"/>
    </row>
    <row r="11" spans="2:26" ht="20.100000000000001" customHeight="1" thickBot="1" x14ac:dyDescent="0.25">
      <c r="B11" s="3" t="s">
        <v>22</v>
      </c>
      <c r="C11" s="19">
        <v>10436</v>
      </c>
      <c r="D11" s="19">
        <v>7721</v>
      </c>
      <c r="E11" s="19">
        <v>2715</v>
      </c>
      <c r="F11" s="19">
        <v>27</v>
      </c>
      <c r="G11" s="19">
        <v>10541</v>
      </c>
      <c r="H11" s="19">
        <v>82</v>
      </c>
      <c r="I11" s="19">
        <v>33</v>
      </c>
      <c r="J11" s="19">
        <v>7879</v>
      </c>
      <c r="K11" s="19">
        <v>157</v>
      </c>
      <c r="L11" s="19">
        <v>1271</v>
      </c>
      <c r="M11" s="19">
        <v>893</v>
      </c>
      <c r="N11" s="19">
        <v>226</v>
      </c>
      <c r="O11" s="19">
        <v>592</v>
      </c>
      <c r="P11" s="19">
        <v>417</v>
      </c>
      <c r="Q11" s="19">
        <v>175</v>
      </c>
      <c r="R11" s="33">
        <v>8661880</v>
      </c>
      <c r="S11" s="33">
        <v>4392450</v>
      </c>
      <c r="T11" s="41">
        <f>+(G11/R11)*100</f>
        <v>0.12169413568417019</v>
      </c>
      <c r="U11" s="41">
        <f>+G11/S11*100</f>
        <v>0.23997996562283005</v>
      </c>
      <c r="V11" s="41">
        <f t="shared" ref="V11:V28" si="0">+C11/S11*100</f>
        <v>0.23758950016505592</v>
      </c>
      <c r="W11" s="43">
        <f t="shared" ref="W11:W28" si="1">+O11/G11</f>
        <v>5.6161654491983681E-2</v>
      </c>
      <c r="X11" s="43">
        <f t="shared" ref="X11:X28" si="2">O11/C11</f>
        <v>5.6726715216558067E-2</v>
      </c>
      <c r="Y11" s="43">
        <f>'Órdenes y Medidas'!C14/'Denuncias-Renuncias'!G11</f>
        <v>0.19523764348733516</v>
      </c>
      <c r="Z11" s="43">
        <f>'Órdenes y Medidas'!C14/'Denuncias-Renuncias'!C11</f>
        <v>0.19720199310080491</v>
      </c>
    </row>
    <row r="12" spans="2:26" ht="20.100000000000001" customHeight="1" thickBot="1" x14ac:dyDescent="0.25">
      <c r="B12" s="4" t="s">
        <v>23</v>
      </c>
      <c r="C12" s="20">
        <v>1192</v>
      </c>
      <c r="D12" s="20">
        <v>672</v>
      </c>
      <c r="E12" s="20">
        <v>520</v>
      </c>
      <c r="F12" s="20">
        <v>16</v>
      </c>
      <c r="G12" s="20">
        <v>1273</v>
      </c>
      <c r="H12" s="20">
        <v>9</v>
      </c>
      <c r="I12" s="20">
        <v>10</v>
      </c>
      <c r="J12" s="20">
        <v>797</v>
      </c>
      <c r="K12" s="20">
        <v>43</v>
      </c>
      <c r="L12" s="20">
        <v>266</v>
      </c>
      <c r="M12" s="20">
        <v>124</v>
      </c>
      <c r="N12" s="20">
        <v>24</v>
      </c>
      <c r="O12" s="20">
        <v>218</v>
      </c>
      <c r="P12" s="20">
        <v>120</v>
      </c>
      <c r="Q12" s="20">
        <v>98</v>
      </c>
      <c r="R12" s="20">
        <v>1325342</v>
      </c>
      <c r="S12" s="20">
        <v>670344</v>
      </c>
      <c r="T12" s="41">
        <f t="shared" ref="T12:T28" si="3">+(G12/R12)*100</f>
        <v>9.6050679749076093E-2</v>
      </c>
      <c r="U12" s="41">
        <f t="shared" ref="U12:U28" si="4">+G12/S12*100</f>
        <v>0.18990249782201377</v>
      </c>
      <c r="V12" s="41">
        <f t="shared" si="0"/>
        <v>0.17781914957096656</v>
      </c>
      <c r="W12" s="44">
        <f t="shared" si="1"/>
        <v>0.17124901806755696</v>
      </c>
      <c r="X12" s="44">
        <f t="shared" si="2"/>
        <v>0.18288590604026847</v>
      </c>
      <c r="Y12" s="44">
        <f>'Órdenes y Medidas'!C15/'Denuncias-Renuncias'!G12</f>
        <v>0.21681068342498036</v>
      </c>
      <c r="Z12" s="44">
        <f>'Órdenes y Medidas'!C15/'Denuncias-Renuncias'!C12</f>
        <v>0.23154362416107382</v>
      </c>
    </row>
    <row r="13" spans="2:26" ht="20.100000000000001" customHeight="1" thickBot="1" x14ac:dyDescent="0.25">
      <c r="B13" s="4" t="s">
        <v>24</v>
      </c>
      <c r="C13" s="20">
        <v>657</v>
      </c>
      <c r="D13" s="20">
        <v>544</v>
      </c>
      <c r="E13" s="20">
        <v>113</v>
      </c>
      <c r="F13" s="20">
        <v>5</v>
      </c>
      <c r="G13" s="20">
        <v>814</v>
      </c>
      <c r="H13" s="20">
        <v>29</v>
      </c>
      <c r="I13" s="20">
        <v>6</v>
      </c>
      <c r="J13" s="20">
        <v>504</v>
      </c>
      <c r="K13" s="20">
        <v>47</v>
      </c>
      <c r="L13" s="20">
        <v>62</v>
      </c>
      <c r="M13" s="20">
        <v>122</v>
      </c>
      <c r="N13" s="20">
        <v>44</v>
      </c>
      <c r="O13" s="20">
        <v>69</v>
      </c>
      <c r="P13" s="20">
        <v>47</v>
      </c>
      <c r="Q13" s="20">
        <v>22</v>
      </c>
      <c r="R13" s="20">
        <v>1004499</v>
      </c>
      <c r="S13" s="20">
        <v>525467</v>
      </c>
      <c r="T13" s="41">
        <f t="shared" si="3"/>
        <v>8.1035421638050414E-2</v>
      </c>
      <c r="U13" s="41">
        <f t="shared" si="4"/>
        <v>0.15490982307166767</v>
      </c>
      <c r="V13" s="41">
        <f t="shared" si="0"/>
        <v>0.12503163852344676</v>
      </c>
      <c r="W13" s="44">
        <f t="shared" si="1"/>
        <v>8.476658476658476E-2</v>
      </c>
      <c r="X13" s="44">
        <f t="shared" si="2"/>
        <v>0.1050228310502283</v>
      </c>
      <c r="Y13" s="44">
        <f>'Órdenes y Medidas'!C16/'Denuncias-Renuncias'!G13</f>
        <v>0.28501228501228504</v>
      </c>
      <c r="Z13" s="44">
        <f>'Órdenes y Medidas'!C16/'Denuncias-Renuncias'!C13</f>
        <v>0.35312024353120242</v>
      </c>
    </row>
    <row r="14" spans="2:26" ht="20.100000000000001" customHeight="1" thickBot="1" x14ac:dyDescent="0.25">
      <c r="B14" s="4" t="s">
        <v>25</v>
      </c>
      <c r="C14" s="20">
        <v>2080</v>
      </c>
      <c r="D14" s="20">
        <v>1051</v>
      </c>
      <c r="E14" s="20">
        <v>1029</v>
      </c>
      <c r="F14" s="20">
        <v>1</v>
      </c>
      <c r="G14" s="20">
        <v>2195</v>
      </c>
      <c r="H14" s="20">
        <v>28</v>
      </c>
      <c r="I14" s="20">
        <v>11</v>
      </c>
      <c r="J14" s="20">
        <v>1489</v>
      </c>
      <c r="K14" s="20">
        <v>116</v>
      </c>
      <c r="L14" s="20">
        <v>370</v>
      </c>
      <c r="M14" s="20">
        <v>179</v>
      </c>
      <c r="N14" s="20">
        <v>2</v>
      </c>
      <c r="O14" s="20">
        <v>445</v>
      </c>
      <c r="P14" s="20">
        <v>266</v>
      </c>
      <c r="Q14" s="20">
        <v>179</v>
      </c>
      <c r="R14" s="20">
        <v>1176254</v>
      </c>
      <c r="S14" s="20">
        <v>590758</v>
      </c>
      <c r="T14" s="41">
        <f t="shared" si="3"/>
        <v>0.18660935478221541</v>
      </c>
      <c r="U14" s="41">
        <f t="shared" si="4"/>
        <v>0.37155654261135695</v>
      </c>
      <c r="V14" s="41">
        <f t="shared" si="0"/>
        <v>0.35209002671144529</v>
      </c>
      <c r="W14" s="44">
        <f t="shared" si="1"/>
        <v>0.20273348519362186</v>
      </c>
      <c r="X14" s="44">
        <f t="shared" si="2"/>
        <v>0.21394230769230768</v>
      </c>
      <c r="Y14" s="44">
        <f>'Órdenes y Medidas'!C17/'Denuncias-Renuncias'!G14</f>
        <v>0.18906605922551253</v>
      </c>
      <c r="Z14" s="44">
        <f>'Órdenes y Medidas'!C17/'Denuncias-Renuncias'!C14</f>
        <v>0.19951923076923078</v>
      </c>
    </row>
    <row r="15" spans="2:26" ht="20.100000000000001" customHeight="1" thickBot="1" x14ac:dyDescent="0.25">
      <c r="B15" s="4" t="s">
        <v>26</v>
      </c>
      <c r="C15" s="20">
        <v>2544</v>
      </c>
      <c r="D15" s="20">
        <v>1944</v>
      </c>
      <c r="E15" s="20">
        <v>600</v>
      </c>
      <c r="F15" s="20">
        <v>4</v>
      </c>
      <c r="G15" s="20">
        <v>2562</v>
      </c>
      <c r="H15" s="20">
        <v>28</v>
      </c>
      <c r="I15" s="20">
        <v>4</v>
      </c>
      <c r="J15" s="20">
        <v>1729</v>
      </c>
      <c r="K15" s="20">
        <v>44</v>
      </c>
      <c r="L15" s="20">
        <v>312</v>
      </c>
      <c r="M15" s="20">
        <v>387</v>
      </c>
      <c r="N15" s="20">
        <v>58</v>
      </c>
      <c r="O15" s="20">
        <v>309</v>
      </c>
      <c r="P15" s="20">
        <v>189</v>
      </c>
      <c r="Q15" s="20">
        <v>120</v>
      </c>
      <c r="R15" s="20">
        <v>2176412</v>
      </c>
      <c r="S15" s="20">
        <v>1101527</v>
      </c>
      <c r="T15" s="41">
        <f t="shared" si="3"/>
        <v>0.11771668231934027</v>
      </c>
      <c r="U15" s="41">
        <f t="shared" si="4"/>
        <v>0.23258621894878656</v>
      </c>
      <c r="V15" s="41">
        <f t="shared" si="0"/>
        <v>0.23095212373368967</v>
      </c>
      <c r="W15" s="44">
        <f t="shared" si="1"/>
        <v>0.12060889929742388</v>
      </c>
      <c r="X15" s="44">
        <f t="shared" si="2"/>
        <v>0.1214622641509434</v>
      </c>
      <c r="Y15" s="44">
        <f>'Órdenes y Medidas'!C18/'Denuncias-Renuncias'!G15</f>
        <v>0.16198282591725216</v>
      </c>
      <c r="Z15" s="44">
        <f>'Órdenes y Medidas'!C18/'Denuncias-Renuncias'!C15</f>
        <v>0.16312893081761007</v>
      </c>
    </row>
    <row r="16" spans="2:26" ht="20.100000000000001" customHeight="1" thickBot="1" x14ac:dyDescent="0.25">
      <c r="B16" s="4" t="s">
        <v>27</v>
      </c>
      <c r="C16" s="20">
        <v>554</v>
      </c>
      <c r="D16" s="20">
        <v>421</v>
      </c>
      <c r="E16" s="20">
        <v>133</v>
      </c>
      <c r="F16" s="20">
        <v>11</v>
      </c>
      <c r="G16" s="20">
        <v>579</v>
      </c>
      <c r="H16" s="20">
        <v>3</v>
      </c>
      <c r="I16" s="20">
        <v>1</v>
      </c>
      <c r="J16" s="20">
        <v>353</v>
      </c>
      <c r="K16" s="20">
        <v>25</v>
      </c>
      <c r="L16" s="20">
        <v>50</v>
      </c>
      <c r="M16" s="20">
        <v>75</v>
      </c>
      <c r="N16" s="20">
        <v>72</v>
      </c>
      <c r="O16" s="20">
        <v>64</v>
      </c>
      <c r="P16" s="20">
        <v>45</v>
      </c>
      <c r="Q16" s="20">
        <v>19</v>
      </c>
      <c r="R16" s="20">
        <v>585222</v>
      </c>
      <c r="S16" s="20">
        <v>301585</v>
      </c>
      <c r="T16" s="41">
        <f t="shared" si="3"/>
        <v>9.8936813721972175E-2</v>
      </c>
      <c r="U16" s="41">
        <f t="shared" si="4"/>
        <v>0.19198567568015651</v>
      </c>
      <c r="V16" s="41">
        <f t="shared" si="0"/>
        <v>0.18369613873369034</v>
      </c>
      <c r="W16" s="44">
        <f t="shared" si="1"/>
        <v>0.11053540587219343</v>
      </c>
      <c r="X16" s="44">
        <f t="shared" si="2"/>
        <v>0.11552346570397112</v>
      </c>
      <c r="Y16" s="44">
        <f>'Órdenes y Medidas'!C19/'Denuncias-Renuncias'!G16</f>
        <v>0.16407599309153714</v>
      </c>
      <c r="Z16" s="44">
        <f>'Órdenes y Medidas'!C19/'Denuncias-Renuncias'!C16</f>
        <v>0.17148014440433212</v>
      </c>
    </row>
    <row r="17" spans="2:28" ht="20.100000000000001" customHeight="1" thickBot="1" x14ac:dyDescent="0.25">
      <c r="B17" s="4" t="s">
        <v>28</v>
      </c>
      <c r="C17" s="20">
        <v>1564</v>
      </c>
      <c r="D17" s="20">
        <v>1107</v>
      </c>
      <c r="E17" s="20">
        <v>457</v>
      </c>
      <c r="F17" s="20">
        <v>0</v>
      </c>
      <c r="G17" s="20">
        <v>1576</v>
      </c>
      <c r="H17" s="20">
        <v>3</v>
      </c>
      <c r="I17" s="20">
        <v>0</v>
      </c>
      <c r="J17" s="20">
        <v>1307</v>
      </c>
      <c r="K17" s="20">
        <v>35</v>
      </c>
      <c r="L17" s="20">
        <v>187</v>
      </c>
      <c r="M17" s="20">
        <v>37</v>
      </c>
      <c r="N17" s="20">
        <v>7</v>
      </c>
      <c r="O17" s="20">
        <v>163</v>
      </c>
      <c r="P17" s="20">
        <v>81</v>
      </c>
      <c r="Q17" s="20">
        <v>82</v>
      </c>
      <c r="R17" s="20">
        <v>2370064</v>
      </c>
      <c r="S17" s="20">
        <v>1203467</v>
      </c>
      <c r="T17" s="41">
        <f t="shared" si="3"/>
        <v>6.6496094620229665E-2</v>
      </c>
      <c r="U17" s="41">
        <f t="shared" si="4"/>
        <v>0.13095498256287874</v>
      </c>
      <c r="V17" s="41">
        <f t="shared" si="0"/>
        <v>0.1299578634063086</v>
      </c>
      <c r="W17" s="44">
        <f t="shared" si="1"/>
        <v>0.1034263959390863</v>
      </c>
      <c r="X17" s="44">
        <f t="shared" si="2"/>
        <v>0.10421994884910486</v>
      </c>
      <c r="Y17" s="44">
        <f>'Órdenes y Medidas'!C20/'Denuncias-Renuncias'!G17</f>
        <v>0.28807106598984772</v>
      </c>
      <c r="Z17" s="44">
        <f>'Órdenes y Medidas'!C20/'Denuncias-Renuncias'!C17</f>
        <v>0.29028132992327366</v>
      </c>
    </row>
    <row r="18" spans="2:28" ht="20.100000000000001" customHeight="1" thickBot="1" x14ac:dyDescent="0.25">
      <c r="B18" s="4" t="s">
        <v>29</v>
      </c>
      <c r="C18" s="20">
        <v>1659</v>
      </c>
      <c r="D18" s="20">
        <v>1154</v>
      </c>
      <c r="E18" s="20">
        <v>505</v>
      </c>
      <c r="F18" s="20">
        <v>9</v>
      </c>
      <c r="G18" s="20">
        <v>1687</v>
      </c>
      <c r="H18" s="20">
        <v>17</v>
      </c>
      <c r="I18" s="20">
        <v>2</v>
      </c>
      <c r="J18" s="20">
        <v>1284</v>
      </c>
      <c r="K18" s="20">
        <v>31</v>
      </c>
      <c r="L18" s="20">
        <v>209</v>
      </c>
      <c r="M18" s="20">
        <v>106</v>
      </c>
      <c r="N18" s="20">
        <v>38</v>
      </c>
      <c r="O18" s="20">
        <v>116</v>
      </c>
      <c r="P18" s="20">
        <v>93</v>
      </c>
      <c r="Q18" s="20">
        <v>23</v>
      </c>
      <c r="R18" s="20">
        <v>2052193</v>
      </c>
      <c r="S18" s="20">
        <v>1024712</v>
      </c>
      <c r="T18" s="41">
        <f t="shared" si="3"/>
        <v>8.2204743900792951E-2</v>
      </c>
      <c r="U18" s="41">
        <f t="shared" si="4"/>
        <v>0.16463162332440723</v>
      </c>
      <c r="V18" s="41">
        <f t="shared" si="0"/>
        <v>0.16189914824848348</v>
      </c>
      <c r="W18" s="44">
        <f t="shared" si="1"/>
        <v>6.8761114404267937E-2</v>
      </c>
      <c r="X18" s="44">
        <f t="shared" si="2"/>
        <v>6.9921639541892705E-2</v>
      </c>
      <c r="Y18" s="44">
        <f>'Órdenes y Medidas'!C21/'Denuncias-Renuncias'!G18</f>
        <v>0.28689982216953169</v>
      </c>
      <c r="Z18" s="44">
        <f>'Órdenes y Medidas'!C21/'Denuncias-Renuncias'!C18</f>
        <v>0.29174201326100058</v>
      </c>
      <c r="AB18" s="68"/>
    </row>
    <row r="19" spans="2:28" ht="20.100000000000001" customHeight="1" thickBot="1" x14ac:dyDescent="0.25">
      <c r="B19" s="4" t="s">
        <v>30</v>
      </c>
      <c r="C19" s="20">
        <v>6196</v>
      </c>
      <c r="D19" s="20">
        <v>3497</v>
      </c>
      <c r="E19" s="20">
        <v>2699</v>
      </c>
      <c r="F19" s="20">
        <v>8</v>
      </c>
      <c r="G19" s="20">
        <v>6303</v>
      </c>
      <c r="H19" s="20">
        <v>60</v>
      </c>
      <c r="I19" s="20">
        <v>2</v>
      </c>
      <c r="J19" s="20">
        <v>4524</v>
      </c>
      <c r="K19" s="20">
        <v>170</v>
      </c>
      <c r="L19" s="20">
        <v>994</v>
      </c>
      <c r="M19" s="20">
        <v>540</v>
      </c>
      <c r="N19" s="20">
        <v>13</v>
      </c>
      <c r="O19" s="20">
        <v>593</v>
      </c>
      <c r="P19" s="20">
        <v>293</v>
      </c>
      <c r="Q19" s="20">
        <v>300</v>
      </c>
      <c r="R19" s="20">
        <v>7783302</v>
      </c>
      <c r="S19" s="20">
        <v>3954137</v>
      </c>
      <c r="T19" s="41">
        <f t="shared" si="3"/>
        <v>8.0981054056491711E-2</v>
      </c>
      <c r="U19" s="41">
        <f t="shared" si="4"/>
        <v>0.15940267117704823</v>
      </c>
      <c r="V19" s="41">
        <f t="shared" si="0"/>
        <v>0.15669664455227525</v>
      </c>
      <c r="W19" s="44">
        <f t="shared" si="1"/>
        <v>9.4082183087418683E-2</v>
      </c>
      <c r="X19" s="44">
        <f t="shared" si="2"/>
        <v>9.5706907682375733E-2</v>
      </c>
      <c r="Y19" s="44">
        <f>'Órdenes y Medidas'!C22/'Denuncias-Renuncias'!G19</f>
        <v>0.23607805806758686</v>
      </c>
      <c r="Z19" s="44">
        <f>'Órdenes y Medidas'!C22/'Denuncias-Renuncias'!C19</f>
        <v>0.24015493867010976</v>
      </c>
      <c r="AB19" s="68"/>
    </row>
    <row r="20" spans="2:28" ht="20.100000000000001" customHeight="1" thickBot="1" x14ac:dyDescent="0.25">
      <c r="B20" s="4" t="s">
        <v>31</v>
      </c>
      <c r="C20" s="20">
        <v>6564</v>
      </c>
      <c r="D20" s="20">
        <v>3998</v>
      </c>
      <c r="E20" s="20">
        <v>2566</v>
      </c>
      <c r="F20" s="20">
        <v>26</v>
      </c>
      <c r="G20" s="20">
        <v>6997</v>
      </c>
      <c r="H20" s="20">
        <v>84</v>
      </c>
      <c r="I20" s="20">
        <v>1</v>
      </c>
      <c r="J20" s="20">
        <v>4465</v>
      </c>
      <c r="K20" s="20">
        <v>85</v>
      </c>
      <c r="L20" s="20">
        <v>979</v>
      </c>
      <c r="M20" s="20">
        <v>816</v>
      </c>
      <c r="N20" s="20">
        <v>567</v>
      </c>
      <c r="O20" s="20">
        <v>712</v>
      </c>
      <c r="P20" s="20">
        <v>355</v>
      </c>
      <c r="Q20" s="20">
        <v>357</v>
      </c>
      <c r="R20" s="20">
        <v>5090839</v>
      </c>
      <c r="S20" s="20">
        <v>2584369</v>
      </c>
      <c r="T20" s="41">
        <f t="shared" si="3"/>
        <v>0.13744296372366127</v>
      </c>
      <c r="U20" s="41">
        <f t="shared" si="4"/>
        <v>0.27074307113264401</v>
      </c>
      <c r="V20" s="41">
        <f t="shared" si="0"/>
        <v>0.25398849777257038</v>
      </c>
      <c r="W20" s="44">
        <f t="shared" si="1"/>
        <v>0.10175789624124625</v>
      </c>
      <c r="X20" s="44">
        <f t="shared" si="2"/>
        <v>0.10847044485070079</v>
      </c>
      <c r="Y20" s="44">
        <f>'Órdenes y Medidas'!C23/'Denuncias-Renuncias'!G20</f>
        <v>0.18865227954837788</v>
      </c>
      <c r="Z20" s="44">
        <f>'Órdenes y Medidas'!C23/'Denuncias-Renuncias'!C20</f>
        <v>0.20109689213893966</v>
      </c>
      <c r="AB20" s="68"/>
    </row>
    <row r="21" spans="2:28" ht="20.100000000000001" customHeight="1" thickBot="1" x14ac:dyDescent="0.25">
      <c r="B21" s="4" t="s">
        <v>32</v>
      </c>
      <c r="C21" s="20">
        <v>821</v>
      </c>
      <c r="D21" s="20">
        <v>739</v>
      </c>
      <c r="E21" s="20">
        <v>82</v>
      </c>
      <c r="F21" s="20">
        <v>18</v>
      </c>
      <c r="G21" s="20">
        <v>825</v>
      </c>
      <c r="H21" s="20">
        <v>5</v>
      </c>
      <c r="I21" s="20">
        <v>3</v>
      </c>
      <c r="J21" s="20">
        <v>538</v>
      </c>
      <c r="K21" s="20">
        <v>5</v>
      </c>
      <c r="L21" s="20">
        <v>71</v>
      </c>
      <c r="M21" s="20">
        <v>107</v>
      </c>
      <c r="N21" s="20">
        <v>96</v>
      </c>
      <c r="O21" s="20">
        <v>29</v>
      </c>
      <c r="P21" s="20">
        <v>24</v>
      </c>
      <c r="Q21" s="20">
        <v>5</v>
      </c>
      <c r="R21" s="20">
        <v>1054245</v>
      </c>
      <c r="S21" s="20">
        <v>533013</v>
      </c>
      <c r="T21" s="41">
        <f t="shared" si="3"/>
        <v>7.825505456511532E-2</v>
      </c>
      <c r="U21" s="41">
        <f t="shared" si="4"/>
        <v>0.15478046501680071</v>
      </c>
      <c r="V21" s="41">
        <f t="shared" si="0"/>
        <v>0.15403001427732532</v>
      </c>
      <c r="W21" s="44">
        <f t="shared" si="1"/>
        <v>3.5151515151515149E-2</v>
      </c>
      <c r="X21" s="44">
        <f t="shared" si="2"/>
        <v>3.5322777101096221E-2</v>
      </c>
      <c r="Y21" s="44">
        <f>'Órdenes y Medidas'!C24/'Denuncias-Renuncias'!G21</f>
        <v>0.3006060606060606</v>
      </c>
      <c r="Z21" s="44">
        <f>'Órdenes y Medidas'!C24/'Denuncias-Renuncias'!C21</f>
        <v>0.30207064555420221</v>
      </c>
      <c r="AB21" s="68"/>
    </row>
    <row r="22" spans="2:28" ht="20.100000000000001" customHeight="1" thickBot="1" x14ac:dyDescent="0.25">
      <c r="B22" s="4" t="s">
        <v>33</v>
      </c>
      <c r="C22" s="20">
        <v>1854</v>
      </c>
      <c r="D22" s="20">
        <v>1483</v>
      </c>
      <c r="E22" s="20">
        <v>371</v>
      </c>
      <c r="F22" s="20">
        <v>22</v>
      </c>
      <c r="G22" s="20">
        <v>1854</v>
      </c>
      <c r="H22" s="20">
        <v>37</v>
      </c>
      <c r="I22" s="20">
        <v>2</v>
      </c>
      <c r="J22" s="20">
        <v>1440</v>
      </c>
      <c r="K22" s="20">
        <v>18</v>
      </c>
      <c r="L22" s="20">
        <v>291</v>
      </c>
      <c r="M22" s="20">
        <v>39</v>
      </c>
      <c r="N22" s="20">
        <v>27</v>
      </c>
      <c r="O22" s="20">
        <v>80</v>
      </c>
      <c r="P22" s="20">
        <v>61</v>
      </c>
      <c r="Q22" s="20">
        <v>19</v>
      </c>
      <c r="R22" s="20">
        <v>2689152</v>
      </c>
      <c r="S22" s="20">
        <v>1395092</v>
      </c>
      <c r="T22" s="41">
        <f t="shared" si="3"/>
        <v>6.8943666999857198E-2</v>
      </c>
      <c r="U22" s="41">
        <f t="shared" si="4"/>
        <v>0.13289446144053582</v>
      </c>
      <c r="V22" s="41">
        <f t="shared" si="0"/>
        <v>0.13289446144053582</v>
      </c>
      <c r="W22" s="44">
        <f t="shared" si="1"/>
        <v>4.3149946062567425E-2</v>
      </c>
      <c r="X22" s="44">
        <f t="shared" si="2"/>
        <v>4.3149946062567425E-2</v>
      </c>
      <c r="Y22" s="44">
        <f>'Órdenes y Medidas'!C25/'Denuncias-Renuncias'!G22</f>
        <v>0.26537216828478966</v>
      </c>
      <c r="Z22" s="44">
        <f>'Órdenes y Medidas'!C25/'Denuncias-Renuncias'!C22</f>
        <v>0.26537216828478966</v>
      </c>
      <c r="AB22" s="68"/>
    </row>
    <row r="23" spans="2:28" ht="20.100000000000001" customHeight="1" thickBot="1" x14ac:dyDescent="0.25">
      <c r="B23" s="4" t="s">
        <v>34</v>
      </c>
      <c r="C23" s="20">
        <v>7387</v>
      </c>
      <c r="D23" s="20">
        <v>4064</v>
      </c>
      <c r="E23" s="20">
        <v>3323</v>
      </c>
      <c r="F23" s="20">
        <v>13</v>
      </c>
      <c r="G23" s="20">
        <v>7821</v>
      </c>
      <c r="H23" s="20">
        <v>144</v>
      </c>
      <c r="I23" s="20">
        <v>19</v>
      </c>
      <c r="J23" s="20">
        <v>5392</v>
      </c>
      <c r="K23" s="20">
        <v>92</v>
      </c>
      <c r="L23" s="20">
        <v>1302</v>
      </c>
      <c r="M23" s="20">
        <v>613</v>
      </c>
      <c r="N23" s="20">
        <v>259</v>
      </c>
      <c r="O23" s="20">
        <v>710</v>
      </c>
      <c r="P23" s="20">
        <v>302</v>
      </c>
      <c r="Q23" s="20">
        <v>408</v>
      </c>
      <c r="R23" s="20">
        <v>6744456</v>
      </c>
      <c r="S23" s="20">
        <v>3517219</v>
      </c>
      <c r="T23" s="41">
        <f t="shared" si="3"/>
        <v>0.11596191004878674</v>
      </c>
      <c r="U23" s="41">
        <f t="shared" si="4"/>
        <v>0.22236317954611298</v>
      </c>
      <c r="V23" s="41">
        <f t="shared" si="0"/>
        <v>0.21002388534805483</v>
      </c>
      <c r="W23" s="44">
        <f t="shared" si="1"/>
        <v>9.0781230021736353E-2</v>
      </c>
      <c r="X23" s="44">
        <f t="shared" si="2"/>
        <v>9.6114796263706517E-2</v>
      </c>
      <c r="Y23" s="44">
        <f>'Órdenes y Medidas'!C26/'Denuncias-Renuncias'!G23</f>
        <v>0.19051272215829179</v>
      </c>
      <c r="Z23" s="44">
        <f>'Órdenes y Medidas'!C26/'Denuncias-Renuncias'!C23</f>
        <v>0.20170569920129958</v>
      </c>
      <c r="AB23" s="68"/>
    </row>
    <row r="24" spans="2:28" ht="20.100000000000001" customHeight="1" thickBot="1" x14ac:dyDescent="0.25">
      <c r="B24" s="4" t="s">
        <v>35</v>
      </c>
      <c r="C24" s="20">
        <v>1969</v>
      </c>
      <c r="D24" s="20">
        <v>1242</v>
      </c>
      <c r="E24" s="20">
        <v>727</v>
      </c>
      <c r="F24" s="20">
        <v>6</v>
      </c>
      <c r="G24" s="20">
        <v>1969</v>
      </c>
      <c r="H24" s="20">
        <v>0</v>
      </c>
      <c r="I24" s="20">
        <v>2</v>
      </c>
      <c r="J24" s="20">
        <v>1446</v>
      </c>
      <c r="K24" s="20">
        <v>52</v>
      </c>
      <c r="L24" s="20">
        <v>323</v>
      </c>
      <c r="M24" s="20">
        <v>139</v>
      </c>
      <c r="N24" s="20">
        <v>7</v>
      </c>
      <c r="O24" s="20">
        <v>143</v>
      </c>
      <c r="P24" s="20">
        <v>73</v>
      </c>
      <c r="Q24" s="20">
        <v>70</v>
      </c>
      <c r="R24" s="20">
        <v>1531439</v>
      </c>
      <c r="S24" s="20">
        <v>764181</v>
      </c>
      <c r="T24" s="41">
        <f t="shared" si="3"/>
        <v>0.12857188565786817</v>
      </c>
      <c r="U24" s="41">
        <f t="shared" si="4"/>
        <v>0.25766147025377495</v>
      </c>
      <c r="V24" s="41">
        <f t="shared" si="0"/>
        <v>0.25766147025377495</v>
      </c>
      <c r="W24" s="44">
        <f t="shared" si="1"/>
        <v>7.2625698324022353E-2</v>
      </c>
      <c r="X24" s="44">
        <f t="shared" si="2"/>
        <v>7.2625698324022353E-2</v>
      </c>
      <c r="Y24" s="44">
        <f>'Órdenes y Medidas'!C27/'Denuncias-Renuncias'!G24</f>
        <v>0.20010157440325038</v>
      </c>
      <c r="Z24" s="44">
        <f>'Órdenes y Medidas'!C27/'Denuncias-Renuncias'!C24</f>
        <v>0.20010157440325038</v>
      </c>
      <c r="AB24" s="68"/>
    </row>
    <row r="25" spans="2:28" ht="20.100000000000001" customHeight="1" thickBot="1" x14ac:dyDescent="0.25">
      <c r="B25" s="4" t="s">
        <v>36</v>
      </c>
      <c r="C25" s="20">
        <v>656</v>
      </c>
      <c r="D25" s="20">
        <v>393</v>
      </c>
      <c r="E25" s="20">
        <v>263</v>
      </c>
      <c r="F25" s="20">
        <v>2</v>
      </c>
      <c r="G25" s="20">
        <v>656</v>
      </c>
      <c r="H25" s="20">
        <v>0</v>
      </c>
      <c r="I25" s="20">
        <v>0</v>
      </c>
      <c r="J25" s="20">
        <v>457</v>
      </c>
      <c r="K25" s="20">
        <v>13</v>
      </c>
      <c r="L25" s="20">
        <v>164</v>
      </c>
      <c r="M25" s="20">
        <v>14</v>
      </c>
      <c r="N25" s="20">
        <v>8</v>
      </c>
      <c r="O25" s="20">
        <v>24</v>
      </c>
      <c r="P25" s="20">
        <v>15</v>
      </c>
      <c r="Q25" s="20">
        <v>9</v>
      </c>
      <c r="R25" s="20">
        <v>663612</v>
      </c>
      <c r="S25" s="20">
        <v>335270</v>
      </c>
      <c r="T25" s="41">
        <f t="shared" si="3"/>
        <v>9.8852944190279859E-2</v>
      </c>
      <c r="U25" s="41">
        <f t="shared" si="4"/>
        <v>0.1956631968264384</v>
      </c>
      <c r="V25" s="41">
        <f t="shared" si="0"/>
        <v>0.1956631968264384</v>
      </c>
      <c r="W25" s="44">
        <f t="shared" si="1"/>
        <v>3.6585365853658534E-2</v>
      </c>
      <c r="X25" s="44">
        <f t="shared" si="2"/>
        <v>3.6585365853658534E-2</v>
      </c>
      <c r="Y25" s="44">
        <f>'Órdenes y Medidas'!C28/'Denuncias-Renuncias'!G25</f>
        <v>0.19207317073170732</v>
      </c>
      <c r="Z25" s="44">
        <f>'Órdenes y Medidas'!C28/'Denuncias-Renuncias'!C25</f>
        <v>0.19207317073170732</v>
      </c>
      <c r="AB25" s="68"/>
    </row>
    <row r="26" spans="2:28" ht="20.100000000000001" customHeight="1" thickBot="1" x14ac:dyDescent="0.25">
      <c r="B26" s="5" t="s">
        <v>37</v>
      </c>
      <c r="C26" s="20">
        <v>1590</v>
      </c>
      <c r="D26" s="20">
        <v>930</v>
      </c>
      <c r="E26" s="20">
        <v>660</v>
      </c>
      <c r="F26" s="20">
        <v>5</v>
      </c>
      <c r="G26" s="20">
        <v>1590</v>
      </c>
      <c r="H26" s="20">
        <v>101</v>
      </c>
      <c r="I26" s="20">
        <v>8</v>
      </c>
      <c r="J26" s="20">
        <v>894</v>
      </c>
      <c r="K26" s="20">
        <v>17</v>
      </c>
      <c r="L26" s="20">
        <v>445</v>
      </c>
      <c r="M26" s="20">
        <v>71</v>
      </c>
      <c r="N26" s="20">
        <v>54</v>
      </c>
      <c r="O26" s="20">
        <v>35</v>
      </c>
      <c r="P26" s="20">
        <v>16</v>
      </c>
      <c r="Q26" s="20">
        <v>19</v>
      </c>
      <c r="R26" s="20">
        <v>2207201</v>
      </c>
      <c r="S26" s="20">
        <v>1134136</v>
      </c>
      <c r="T26" s="41">
        <f t="shared" si="3"/>
        <v>7.2036937279386884E-2</v>
      </c>
      <c r="U26" s="41">
        <f t="shared" si="4"/>
        <v>0.1401948267227211</v>
      </c>
      <c r="V26" s="41">
        <f t="shared" si="0"/>
        <v>0.1401948267227211</v>
      </c>
      <c r="W26" s="44">
        <f t="shared" si="1"/>
        <v>2.20125786163522E-2</v>
      </c>
      <c r="X26" s="44">
        <f t="shared" si="2"/>
        <v>2.20125786163522E-2</v>
      </c>
      <c r="Y26" s="44">
        <f>'Órdenes y Medidas'!C29/'Denuncias-Renuncias'!G26</f>
        <v>0.15597484276729559</v>
      </c>
      <c r="Z26" s="44">
        <f>'Órdenes y Medidas'!C29/'Denuncias-Renuncias'!C26</f>
        <v>0.15597484276729559</v>
      </c>
      <c r="AB26" s="68"/>
    </row>
    <row r="27" spans="2:28" ht="20.100000000000001" customHeight="1" thickBot="1" x14ac:dyDescent="0.25">
      <c r="B27" s="6" t="s">
        <v>38</v>
      </c>
      <c r="C27" s="21">
        <v>232</v>
      </c>
      <c r="D27" s="21">
        <v>141</v>
      </c>
      <c r="E27" s="21">
        <v>91</v>
      </c>
      <c r="F27" s="21">
        <v>8</v>
      </c>
      <c r="G27" s="21">
        <v>237</v>
      </c>
      <c r="H27" s="21">
        <v>0</v>
      </c>
      <c r="I27" s="21">
        <v>0</v>
      </c>
      <c r="J27" s="21">
        <v>226</v>
      </c>
      <c r="K27" s="21">
        <v>0</v>
      </c>
      <c r="L27" s="21">
        <v>7</v>
      </c>
      <c r="M27" s="21">
        <v>4</v>
      </c>
      <c r="N27" s="21">
        <v>0</v>
      </c>
      <c r="O27" s="21">
        <v>42</v>
      </c>
      <c r="P27" s="21">
        <v>21</v>
      </c>
      <c r="Q27" s="21">
        <v>21</v>
      </c>
      <c r="R27" s="21">
        <v>319485</v>
      </c>
      <c r="S27" s="21">
        <v>161863</v>
      </c>
      <c r="T27" s="41">
        <f t="shared" si="3"/>
        <v>7.418188647354336E-2</v>
      </c>
      <c r="U27" s="41">
        <f t="shared" si="4"/>
        <v>0.1464201207193738</v>
      </c>
      <c r="V27" s="41">
        <f t="shared" si="0"/>
        <v>0.14333108863668659</v>
      </c>
      <c r="W27" s="45">
        <f t="shared" si="1"/>
        <v>0.17721518987341772</v>
      </c>
      <c r="X27" s="45">
        <f t="shared" si="2"/>
        <v>0.18103448275862069</v>
      </c>
      <c r="Y27" s="45">
        <f>'Órdenes y Medidas'!C30/'Denuncias-Renuncias'!G27</f>
        <v>0.28270042194092826</v>
      </c>
      <c r="Z27" s="45">
        <f>'Órdenes y Medidas'!C30/'Denuncias-Renuncias'!C27</f>
        <v>0.28879310344827586</v>
      </c>
      <c r="AB27" s="68"/>
    </row>
    <row r="28" spans="2:28" ht="20.100000000000001" customHeight="1" thickBot="1" x14ac:dyDescent="0.25">
      <c r="B28" s="7" t="s">
        <v>39</v>
      </c>
      <c r="C28" s="9">
        <f>SUM(C11:C27)</f>
        <v>47955</v>
      </c>
      <c r="D28" s="9">
        <f t="shared" ref="D28:Q28" si="5">SUM(D11:D27)</f>
        <v>31101</v>
      </c>
      <c r="E28" s="9">
        <f t="shared" si="5"/>
        <v>16854</v>
      </c>
      <c r="F28" s="9">
        <f t="shared" si="5"/>
        <v>181</v>
      </c>
      <c r="G28" s="9">
        <f t="shared" si="5"/>
        <v>49479</v>
      </c>
      <c r="H28" s="9">
        <f t="shared" si="5"/>
        <v>630</v>
      </c>
      <c r="I28" s="9">
        <f t="shared" si="5"/>
        <v>104</v>
      </c>
      <c r="J28" s="9">
        <f t="shared" si="5"/>
        <v>34724</v>
      </c>
      <c r="K28" s="9">
        <f t="shared" si="5"/>
        <v>950</v>
      </c>
      <c r="L28" s="9">
        <f t="shared" si="5"/>
        <v>7303</v>
      </c>
      <c r="M28" s="9">
        <f t="shared" si="5"/>
        <v>4266</v>
      </c>
      <c r="N28" s="9">
        <f t="shared" si="5"/>
        <v>1502</v>
      </c>
      <c r="O28" s="9">
        <f t="shared" si="5"/>
        <v>4344</v>
      </c>
      <c r="P28" s="9">
        <f t="shared" si="5"/>
        <v>2418</v>
      </c>
      <c r="Q28" s="9">
        <f t="shared" si="5"/>
        <v>1926</v>
      </c>
      <c r="R28" s="9">
        <f>SUM(R11:R27)</f>
        <v>47435597</v>
      </c>
      <c r="S28" s="9">
        <f>SUM(S11:S27)</f>
        <v>24189590</v>
      </c>
      <c r="T28" s="42">
        <f t="shared" si="3"/>
        <v>0.1043077417155728</v>
      </c>
      <c r="U28" s="42">
        <f t="shared" si="4"/>
        <v>0.20454666656193843</v>
      </c>
      <c r="V28" s="42">
        <f t="shared" si="0"/>
        <v>0.19824643576017617</v>
      </c>
      <c r="W28" s="46">
        <f t="shared" si="1"/>
        <v>8.779482204571637E-2</v>
      </c>
      <c r="X28" s="46">
        <f t="shared" si="2"/>
        <v>9.0584923365655295E-2</v>
      </c>
      <c r="Y28" s="46">
        <f>'Órdenes y Medidas'!C31/'Denuncias-Renuncias'!G28</f>
        <v>0.20820954344267265</v>
      </c>
      <c r="Z28" s="46">
        <f>'Órdenes y Medidas'!C31/'Denuncias-Renuncias'!C28</f>
        <v>0.21482639974976542</v>
      </c>
      <c r="AB28" s="68"/>
    </row>
    <row r="29" spans="2:2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1" spans="2:28" ht="26.25" customHeight="1" x14ac:dyDescent="0.2">
      <c r="B31" s="92" t="s">
        <v>264</v>
      </c>
      <c r="C31" s="92"/>
      <c r="D31" s="92"/>
      <c r="E31" s="92"/>
      <c r="F31" s="92"/>
      <c r="G31" s="92"/>
      <c r="H31" s="92"/>
      <c r="T31" s="60"/>
      <c r="U31" s="60"/>
    </row>
    <row r="32" spans="2:28" x14ac:dyDescent="0.2">
      <c r="T32" s="60"/>
      <c r="U32" s="60"/>
    </row>
    <row r="33" spans="18:21" x14ac:dyDescent="0.2">
      <c r="T33" s="60"/>
      <c r="U33" s="60"/>
    </row>
    <row r="34" spans="18:21" x14ac:dyDescent="0.2">
      <c r="T34" s="60"/>
      <c r="U34" s="60"/>
    </row>
    <row r="35" spans="18:21" x14ac:dyDescent="0.2">
      <c r="R35" t="s">
        <v>265</v>
      </c>
      <c r="T35" s="60"/>
      <c r="U35" s="60"/>
    </row>
    <row r="36" spans="18:21" x14ac:dyDescent="0.2">
      <c r="T36" s="60"/>
      <c r="U36" s="60"/>
    </row>
    <row r="37" spans="18:21" x14ac:dyDescent="0.2">
      <c r="T37" s="60"/>
      <c r="U37" s="60"/>
    </row>
    <row r="38" spans="18:21" x14ac:dyDescent="0.2">
      <c r="T38" s="60"/>
      <c r="U38" s="60"/>
    </row>
    <row r="39" spans="18:21" x14ac:dyDescent="0.2">
      <c r="T39" s="60"/>
      <c r="U39" s="60"/>
    </row>
    <row r="40" spans="18:21" x14ac:dyDescent="0.2">
      <c r="T40" s="60"/>
      <c r="U40" s="60"/>
    </row>
    <row r="41" spans="18:21" x14ac:dyDescent="0.2">
      <c r="T41" s="60"/>
      <c r="U41" s="60"/>
    </row>
    <row r="42" spans="18:21" x14ac:dyDescent="0.2">
      <c r="T42" s="60"/>
      <c r="U42" s="60"/>
    </row>
    <row r="43" spans="18:21" x14ac:dyDescent="0.2">
      <c r="T43" s="60"/>
      <c r="U43" s="60"/>
    </row>
    <row r="44" spans="18:21" x14ac:dyDescent="0.2">
      <c r="T44" s="60"/>
      <c r="U44" s="60"/>
    </row>
    <row r="45" spans="18:21" x14ac:dyDescent="0.2">
      <c r="T45" s="60"/>
      <c r="U45" s="60"/>
    </row>
    <row r="46" spans="18:21" x14ac:dyDescent="0.2">
      <c r="T46" s="60"/>
      <c r="U46" s="60"/>
    </row>
    <row r="47" spans="18:21" x14ac:dyDescent="0.2">
      <c r="T47" s="60"/>
      <c r="U47" s="60"/>
    </row>
  </sheetData>
  <mergeCells count="21">
    <mergeCell ref="B31:H31"/>
    <mergeCell ref="C9:C10"/>
    <mergeCell ref="D9:D10"/>
    <mergeCell ref="E9:E10"/>
    <mergeCell ref="G9:G10"/>
    <mergeCell ref="H9:H10"/>
    <mergeCell ref="F9:F10"/>
    <mergeCell ref="S9:S10"/>
    <mergeCell ref="I9:I10"/>
    <mergeCell ref="J9:L9"/>
    <mergeCell ref="M9:M10"/>
    <mergeCell ref="N9:N10"/>
    <mergeCell ref="O9:Q9"/>
    <mergeCell ref="R9:R10"/>
    <mergeCell ref="Z9:Z10"/>
    <mergeCell ref="T9:T10"/>
    <mergeCell ref="U9:U10"/>
    <mergeCell ref="V9:V10"/>
    <mergeCell ref="W9:W10"/>
    <mergeCell ref="X9:X10"/>
    <mergeCell ref="Y9:Y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98" t="s">
        <v>202</v>
      </c>
      <c r="D9" s="98" t="s">
        <v>179</v>
      </c>
      <c r="E9" s="99" t="s">
        <v>180</v>
      </c>
      <c r="F9" s="100"/>
      <c r="G9" s="101"/>
      <c r="H9" s="101" t="s">
        <v>201</v>
      </c>
      <c r="I9" s="98" t="s">
        <v>182</v>
      </c>
    </row>
    <row r="10" spans="2:9" ht="83.25" customHeight="1" x14ac:dyDescent="0.2">
      <c r="B10" s="10"/>
      <c r="C10" s="98"/>
      <c r="D10" s="98"/>
      <c r="E10" s="47" t="s">
        <v>195</v>
      </c>
      <c r="F10" s="48" t="s">
        <v>196</v>
      </c>
      <c r="G10" s="49" t="s">
        <v>197</v>
      </c>
      <c r="H10" s="101"/>
      <c r="I10" s="98"/>
    </row>
    <row r="11" spans="2:9" ht="20.100000000000001" customHeight="1" thickBot="1" x14ac:dyDescent="0.25">
      <c r="B11" s="3" t="s">
        <v>22</v>
      </c>
      <c r="C11" s="41">
        <f>'Denuncias-Renuncias'!H11/'Denuncias-Renuncias'!$G11</f>
        <v>7.779148088416659E-3</v>
      </c>
      <c r="D11" s="41">
        <f>'Denuncias-Renuncias'!I11/'Denuncias-Renuncias'!G11</f>
        <v>3.1306327672896311E-3</v>
      </c>
      <c r="E11" s="41">
        <f>'Denuncias-Renuncias'!J11/'Denuncias-Renuncias'!G11</f>
        <v>0.74746229010530307</v>
      </c>
      <c r="F11" s="41">
        <f>'Denuncias-Renuncias'!K11/'Denuncias-Renuncias'!G11</f>
        <v>1.4894222559529456E-2</v>
      </c>
      <c r="G11" s="41">
        <f>'Denuncias-Renuncias'!L11/'Denuncias-Renuncias'!G11</f>
        <v>0.12057679537045821</v>
      </c>
      <c r="H11" s="41">
        <f>'Denuncias-Renuncias'!M11/'Denuncias-Renuncias'!G11</f>
        <v>8.4716820036049717E-2</v>
      </c>
      <c r="I11" s="41">
        <f>'Denuncias-Renuncias'!N11/'Denuncias-Renuncias'!G11</f>
        <v>2.1440091072953232E-2</v>
      </c>
    </row>
    <row r="12" spans="2:9" ht="20.100000000000001" customHeight="1" thickBot="1" x14ac:dyDescent="0.25">
      <c r="B12" s="4" t="s">
        <v>23</v>
      </c>
      <c r="C12" s="41">
        <f>'Denuncias-Renuncias'!H12/'Denuncias-Renuncias'!$G12</f>
        <v>7.0699135899450118E-3</v>
      </c>
      <c r="D12" s="41">
        <f>'Denuncias-Renuncias'!I12/'Denuncias-Renuncias'!G12</f>
        <v>7.8554595443833461E-3</v>
      </c>
      <c r="E12" s="41">
        <f>'Denuncias-Renuncias'!J12/'Denuncias-Renuncias'!G12</f>
        <v>0.62608012568735272</v>
      </c>
      <c r="F12" s="41">
        <f>'Denuncias-Renuncias'!K12/'Denuncias-Renuncias'!G12</f>
        <v>3.3778476040848389E-2</v>
      </c>
      <c r="G12" s="41">
        <f>'Denuncias-Renuncias'!L12/'Denuncias-Renuncias'!G12</f>
        <v>0.20895522388059701</v>
      </c>
      <c r="H12" s="41">
        <f>'Denuncias-Renuncias'!M12/'Denuncias-Renuncias'!G12</f>
        <v>9.7407698350353497E-2</v>
      </c>
      <c r="I12" s="41">
        <f>'Denuncias-Renuncias'!N12/'Denuncias-Renuncias'!G12</f>
        <v>1.8853102906520033E-2</v>
      </c>
    </row>
    <row r="13" spans="2:9" ht="20.100000000000001" customHeight="1" thickBot="1" x14ac:dyDescent="0.25">
      <c r="B13" s="4" t="s">
        <v>24</v>
      </c>
      <c r="C13" s="41">
        <f>'Denuncias-Renuncias'!H13/'Denuncias-Renuncias'!$G13</f>
        <v>3.562653562653563E-2</v>
      </c>
      <c r="D13" s="41">
        <f>'Denuncias-Renuncias'!I13/'Denuncias-Renuncias'!G13</f>
        <v>7.3710073710073713E-3</v>
      </c>
      <c r="E13" s="41">
        <f>'Denuncias-Renuncias'!J13/'Denuncias-Renuncias'!G13</f>
        <v>0.61916461916461918</v>
      </c>
      <c r="F13" s="41">
        <f>'Denuncias-Renuncias'!K13/'Denuncias-Renuncias'!G13</f>
        <v>5.7739557739557738E-2</v>
      </c>
      <c r="G13" s="41">
        <f>'Denuncias-Renuncias'!L13/'Denuncias-Renuncias'!G13</f>
        <v>7.6167076167076173E-2</v>
      </c>
      <c r="H13" s="41">
        <f>'Denuncias-Renuncias'!M13/'Denuncias-Renuncias'!G13</f>
        <v>0.14987714987714987</v>
      </c>
      <c r="I13" s="41">
        <f>'Denuncias-Renuncias'!N13/'Denuncias-Renuncias'!G13</f>
        <v>5.4054054054054057E-2</v>
      </c>
    </row>
    <row r="14" spans="2:9" ht="20.100000000000001" customHeight="1" thickBot="1" x14ac:dyDescent="0.25">
      <c r="B14" s="4" t="s">
        <v>25</v>
      </c>
      <c r="C14" s="41">
        <f>'Denuncias-Renuncias'!H14/'Denuncias-Renuncias'!$G14</f>
        <v>1.275626423690205E-2</v>
      </c>
      <c r="D14" s="41">
        <f>'Denuncias-Renuncias'!I14/'Denuncias-Renuncias'!G14</f>
        <v>5.0113895216400911E-3</v>
      </c>
      <c r="E14" s="41">
        <f>'Denuncias-Renuncias'!J14/'Denuncias-Renuncias'!G14</f>
        <v>0.67835990888382691</v>
      </c>
      <c r="F14" s="41">
        <f>'Denuncias-Renuncias'!K14/'Denuncias-Renuncias'!G14</f>
        <v>5.2847380410022779E-2</v>
      </c>
      <c r="G14" s="41">
        <f>'Denuncias-Renuncias'!L14/'Denuncias-Renuncias'!G14</f>
        <v>0.16856492027334852</v>
      </c>
      <c r="H14" s="41">
        <f>'Denuncias-Renuncias'!M14/'Denuncias-Renuncias'!G14</f>
        <v>8.1548974943052396E-2</v>
      </c>
      <c r="I14" s="41">
        <f>'Denuncias-Renuncias'!N14/'Denuncias-Renuncias'!G14</f>
        <v>9.1116173120728934E-4</v>
      </c>
    </row>
    <row r="15" spans="2:9" ht="20.100000000000001" customHeight="1" thickBot="1" x14ac:dyDescent="0.25">
      <c r="B15" s="4" t="s">
        <v>26</v>
      </c>
      <c r="C15" s="41">
        <f>'Denuncias-Renuncias'!H15/'Denuncias-Renuncias'!$G15</f>
        <v>1.092896174863388E-2</v>
      </c>
      <c r="D15" s="41">
        <f>'Denuncias-Renuncias'!I15/'Denuncias-Renuncias'!G15</f>
        <v>1.56128024980484E-3</v>
      </c>
      <c r="E15" s="41">
        <f>'Denuncias-Renuncias'!J15/'Denuncias-Renuncias'!G15</f>
        <v>0.67486338797814205</v>
      </c>
      <c r="F15" s="41">
        <f>'Denuncias-Renuncias'!K15/'Denuncias-Renuncias'!G15</f>
        <v>1.7174082747853241E-2</v>
      </c>
      <c r="G15" s="41">
        <f>'Denuncias-Renuncias'!L15/'Denuncias-Renuncias'!G15</f>
        <v>0.12177985948477751</v>
      </c>
      <c r="H15" s="41">
        <f>'Denuncias-Renuncias'!M15/'Denuncias-Renuncias'!G15</f>
        <v>0.15105386416861827</v>
      </c>
      <c r="I15" s="41">
        <f>'Denuncias-Renuncias'!N15/'Denuncias-Renuncias'!G15</f>
        <v>2.263856362217018E-2</v>
      </c>
    </row>
    <row r="16" spans="2:9" ht="20.100000000000001" customHeight="1" thickBot="1" x14ac:dyDescent="0.25">
      <c r="B16" s="4" t="s">
        <v>27</v>
      </c>
      <c r="C16" s="41">
        <f>'Denuncias-Renuncias'!H16/'Denuncias-Renuncias'!$G16</f>
        <v>5.1813471502590676E-3</v>
      </c>
      <c r="D16" s="41">
        <f>'Denuncias-Renuncias'!I16/'Denuncias-Renuncias'!G16</f>
        <v>1.7271157167530224E-3</v>
      </c>
      <c r="E16" s="41">
        <f>'Denuncias-Renuncias'!J16/'Denuncias-Renuncias'!G16</f>
        <v>0.60967184801381691</v>
      </c>
      <c r="F16" s="41">
        <f>'Denuncias-Renuncias'!K16/'Denuncias-Renuncias'!G16</f>
        <v>4.317789291882556E-2</v>
      </c>
      <c r="G16" s="41">
        <f>'Denuncias-Renuncias'!L16/'Denuncias-Renuncias'!G16</f>
        <v>8.6355785837651119E-2</v>
      </c>
      <c r="H16" s="41">
        <f>'Denuncias-Renuncias'!M16/'Denuncias-Renuncias'!G16</f>
        <v>0.12953367875647667</v>
      </c>
      <c r="I16" s="41">
        <f>'Denuncias-Renuncias'!N16/'Denuncias-Renuncias'!G16</f>
        <v>0.12435233160621761</v>
      </c>
    </row>
    <row r="17" spans="2:9" ht="20.100000000000001" customHeight="1" thickBot="1" x14ac:dyDescent="0.25">
      <c r="B17" s="4" t="s">
        <v>28</v>
      </c>
      <c r="C17" s="41">
        <f>'Denuncias-Renuncias'!H17/'Denuncias-Renuncias'!$G17</f>
        <v>1.9035532994923859E-3</v>
      </c>
      <c r="D17" s="41">
        <f>'Denuncias-Renuncias'!I17/'Denuncias-Renuncias'!G17</f>
        <v>0</v>
      </c>
      <c r="E17" s="41">
        <f>'Denuncias-Renuncias'!J17/'Denuncias-Renuncias'!G17</f>
        <v>0.82931472081218272</v>
      </c>
      <c r="F17" s="41">
        <f>'Denuncias-Renuncias'!K17/'Denuncias-Renuncias'!G17</f>
        <v>2.2208121827411168E-2</v>
      </c>
      <c r="G17" s="41">
        <f>'Denuncias-Renuncias'!L17/'Denuncias-Renuncias'!G17</f>
        <v>0.11865482233502538</v>
      </c>
      <c r="H17" s="41">
        <f>'Denuncias-Renuncias'!M17/'Denuncias-Renuncias'!G17</f>
        <v>2.3477157360406092E-2</v>
      </c>
      <c r="I17" s="41">
        <f>'Denuncias-Renuncias'!N17/'Denuncias-Renuncias'!G17</f>
        <v>4.4416243654822338E-3</v>
      </c>
    </row>
    <row r="18" spans="2:9" ht="20.100000000000001" customHeight="1" thickBot="1" x14ac:dyDescent="0.25">
      <c r="B18" s="4" t="s">
        <v>29</v>
      </c>
      <c r="C18" s="41">
        <f>'Denuncias-Renuncias'!H18/'Denuncias-Renuncias'!$G18</f>
        <v>1.0077059869590991E-2</v>
      </c>
      <c r="D18" s="41">
        <f>'Denuncias-Renuncias'!I18/'Denuncias-Renuncias'!G18</f>
        <v>1.1855364552459987E-3</v>
      </c>
      <c r="E18" s="41">
        <f>'Denuncias-Renuncias'!J18/'Denuncias-Renuncias'!G18</f>
        <v>0.7611144042679312</v>
      </c>
      <c r="F18" s="41">
        <f>'Denuncias-Renuncias'!K18/'Denuncias-Renuncias'!G18</f>
        <v>1.8375815056312982E-2</v>
      </c>
      <c r="G18" s="41">
        <f>'Denuncias-Renuncias'!L18/'Denuncias-Renuncias'!G18</f>
        <v>0.12388855957320688</v>
      </c>
      <c r="H18" s="41">
        <f>'Denuncias-Renuncias'!M18/'Denuncias-Renuncias'!G18</f>
        <v>6.2833432128037936E-2</v>
      </c>
      <c r="I18" s="41">
        <f>'Denuncias-Renuncias'!N18/'Denuncias-Renuncias'!G18</f>
        <v>2.2525192649673977E-2</v>
      </c>
    </row>
    <row r="19" spans="2:9" ht="20.100000000000001" customHeight="1" thickBot="1" x14ac:dyDescent="0.25">
      <c r="B19" s="4" t="s">
        <v>30</v>
      </c>
      <c r="C19" s="41">
        <f>'Denuncias-Renuncias'!H19/'Denuncias-Renuncias'!$G19</f>
        <v>9.5192765349833407E-3</v>
      </c>
      <c r="D19" s="41">
        <f>'Denuncias-Renuncias'!I19/'Denuncias-Renuncias'!G19</f>
        <v>3.1730921783277807E-4</v>
      </c>
      <c r="E19" s="41">
        <f>'Denuncias-Renuncias'!J19/'Denuncias-Renuncias'!G19</f>
        <v>0.71775345073774388</v>
      </c>
      <c r="F19" s="41">
        <f>'Denuncias-Renuncias'!K19/'Denuncias-Renuncias'!G19</f>
        <v>2.6971283515786135E-2</v>
      </c>
      <c r="G19" s="41">
        <f>'Denuncias-Renuncias'!L19/'Denuncias-Renuncias'!G19</f>
        <v>0.15770268126289069</v>
      </c>
      <c r="H19" s="41">
        <f>'Denuncias-Renuncias'!M19/'Denuncias-Renuncias'!G19</f>
        <v>8.5673488814850068E-2</v>
      </c>
      <c r="I19" s="41">
        <f>'Denuncias-Renuncias'!N19/'Denuncias-Renuncias'!G19</f>
        <v>2.0625099159130573E-3</v>
      </c>
    </row>
    <row r="20" spans="2:9" ht="20.100000000000001" customHeight="1" thickBot="1" x14ac:dyDescent="0.25">
      <c r="B20" s="4" t="s">
        <v>31</v>
      </c>
      <c r="C20" s="41">
        <f>'Denuncias-Renuncias'!H20/'Denuncias-Renuncias'!$G20</f>
        <v>1.2005145062169501E-2</v>
      </c>
      <c r="D20" s="41">
        <f>'Denuncias-Renuncias'!I20/'Denuncias-Renuncias'!G20</f>
        <v>1.4291839359725596E-4</v>
      </c>
      <c r="E20" s="41">
        <f>'Denuncias-Renuncias'!J20/'Denuncias-Renuncias'!G20</f>
        <v>0.63813062741174786</v>
      </c>
      <c r="F20" s="41">
        <f>'Denuncias-Renuncias'!K20/'Denuncias-Renuncias'!G20</f>
        <v>1.2148063455766757E-2</v>
      </c>
      <c r="G20" s="41">
        <f>'Denuncias-Renuncias'!L20/'Denuncias-Renuncias'!G20</f>
        <v>0.13991710733171359</v>
      </c>
      <c r="H20" s="41">
        <f>'Denuncias-Renuncias'!M20/'Denuncias-Renuncias'!G20</f>
        <v>0.11662140917536087</v>
      </c>
      <c r="I20" s="41">
        <f>'Denuncias-Renuncias'!N20/'Denuncias-Renuncias'!G20</f>
        <v>8.1034729169644132E-2</v>
      </c>
    </row>
    <row r="21" spans="2:9" ht="20.100000000000001" customHeight="1" thickBot="1" x14ac:dyDescent="0.25">
      <c r="B21" s="4" t="s">
        <v>32</v>
      </c>
      <c r="C21" s="41">
        <f>'Denuncias-Renuncias'!H21/'Denuncias-Renuncias'!$G21</f>
        <v>6.0606060606060606E-3</v>
      </c>
      <c r="D21" s="41">
        <f>'Denuncias-Renuncias'!I21/'Denuncias-Renuncias'!G21</f>
        <v>3.6363636363636364E-3</v>
      </c>
      <c r="E21" s="41">
        <f>'Denuncias-Renuncias'!J21/'Denuncias-Renuncias'!G21</f>
        <v>0.6521212121212121</v>
      </c>
      <c r="F21" s="41">
        <f>'Denuncias-Renuncias'!K21/'Denuncias-Renuncias'!G21</f>
        <v>6.0606060606060606E-3</v>
      </c>
      <c r="G21" s="41">
        <f>'Denuncias-Renuncias'!L21/'Denuncias-Renuncias'!G21</f>
        <v>8.606060606060606E-2</v>
      </c>
      <c r="H21" s="41">
        <f>'Denuncias-Renuncias'!M21/'Denuncias-Renuncias'!G21</f>
        <v>0.1296969696969697</v>
      </c>
      <c r="I21" s="41">
        <f>'Denuncias-Renuncias'!N21/'Denuncias-Renuncias'!G21</f>
        <v>0.11636363636363636</v>
      </c>
    </row>
    <row r="22" spans="2:9" ht="20.100000000000001" customHeight="1" thickBot="1" x14ac:dyDescent="0.25">
      <c r="B22" s="4" t="s">
        <v>33</v>
      </c>
      <c r="C22" s="41">
        <f>'Denuncias-Renuncias'!H22/'Denuncias-Renuncias'!$G22</f>
        <v>1.9956850053937433E-2</v>
      </c>
      <c r="D22" s="41">
        <f>'Denuncias-Renuncias'!I22/'Denuncias-Renuncias'!G22</f>
        <v>1.0787486515641855E-3</v>
      </c>
      <c r="E22" s="41">
        <f>'Denuncias-Renuncias'!J22/'Denuncias-Renuncias'!G22</f>
        <v>0.77669902912621358</v>
      </c>
      <c r="F22" s="41">
        <f>'Denuncias-Renuncias'!K22/'Denuncias-Renuncias'!G22</f>
        <v>9.7087378640776691E-3</v>
      </c>
      <c r="G22" s="41">
        <f>'Denuncias-Renuncias'!L22/'Denuncias-Renuncias'!G22</f>
        <v>0.15695792880258899</v>
      </c>
      <c r="H22" s="41">
        <f>'Denuncias-Renuncias'!M22/'Denuncias-Renuncias'!G22</f>
        <v>2.1035598705501618E-2</v>
      </c>
      <c r="I22" s="41">
        <f>'Denuncias-Renuncias'!N22/'Denuncias-Renuncias'!G22</f>
        <v>1.4563106796116505E-2</v>
      </c>
    </row>
    <row r="23" spans="2:9" ht="20.100000000000001" customHeight="1" thickBot="1" x14ac:dyDescent="0.25">
      <c r="B23" s="4" t="s">
        <v>34</v>
      </c>
      <c r="C23" s="41">
        <f>'Denuncias-Renuncias'!H23/'Denuncias-Renuncias'!$G23</f>
        <v>1.8411967779056387E-2</v>
      </c>
      <c r="D23" s="41">
        <f>'Denuncias-Renuncias'!I23/'Denuncias-Renuncias'!G23</f>
        <v>2.4293568597366067E-3</v>
      </c>
      <c r="E23" s="41">
        <f>'Denuncias-Renuncias'!J23/'Denuncias-Renuncias'!G23</f>
        <v>0.68942590461577802</v>
      </c>
      <c r="F23" s="41">
        <f>'Denuncias-Renuncias'!K23/'Denuncias-Renuncias'!G23</f>
        <v>1.1763201636619359E-2</v>
      </c>
      <c r="G23" s="41">
        <f>'Denuncias-Renuncias'!L23/'Denuncias-Renuncias'!G23</f>
        <v>0.16647487533563482</v>
      </c>
      <c r="H23" s="41">
        <f>'Denuncias-Renuncias'!M23/'Denuncias-Renuncias'!G23</f>
        <v>7.8378723948344206E-2</v>
      </c>
      <c r="I23" s="41">
        <f>'Denuncias-Renuncias'!N23/'Denuncias-Renuncias'!G23</f>
        <v>3.3115969824830581E-2</v>
      </c>
    </row>
    <row r="24" spans="2:9" ht="20.100000000000001" customHeight="1" thickBot="1" x14ac:dyDescent="0.25">
      <c r="B24" s="4" t="s">
        <v>35</v>
      </c>
      <c r="C24" s="41">
        <f>'Denuncias-Renuncias'!H24/'Denuncias-Renuncias'!$G24</f>
        <v>0</v>
      </c>
      <c r="D24" s="41">
        <f>'Denuncias-Renuncias'!I24/'Denuncias-Renuncias'!G24</f>
        <v>1.015744032503809E-3</v>
      </c>
      <c r="E24" s="41">
        <f>'Denuncias-Renuncias'!J24/'Denuncias-Renuncias'!G24</f>
        <v>0.73438293550025391</v>
      </c>
      <c r="F24" s="41">
        <f>'Denuncias-Renuncias'!K24/'Denuncias-Renuncias'!G24</f>
        <v>2.6409344845099034E-2</v>
      </c>
      <c r="G24" s="41">
        <f>'Denuncias-Renuncias'!L24/'Denuncias-Renuncias'!G24</f>
        <v>0.16404266124936517</v>
      </c>
      <c r="H24" s="41">
        <f>'Denuncias-Renuncias'!M24/'Denuncias-Renuncias'!G24</f>
        <v>7.0594210259014731E-2</v>
      </c>
      <c r="I24" s="41">
        <f>'Denuncias-Renuncias'!N24/'Denuncias-Renuncias'!G24</f>
        <v>3.5551041137633316E-3</v>
      </c>
    </row>
    <row r="25" spans="2:9" ht="20.100000000000001" customHeight="1" thickBot="1" x14ac:dyDescent="0.25">
      <c r="B25" s="4" t="s">
        <v>36</v>
      </c>
      <c r="C25" s="41">
        <f>'Denuncias-Renuncias'!H25/'Denuncias-Renuncias'!$G25</f>
        <v>0</v>
      </c>
      <c r="D25" s="41">
        <f>'Denuncias-Renuncias'!I25/'Denuncias-Renuncias'!G25</f>
        <v>0</v>
      </c>
      <c r="E25" s="41">
        <f>'Denuncias-Renuncias'!J25/'Denuncias-Renuncias'!G25</f>
        <v>0.69664634146341464</v>
      </c>
      <c r="F25" s="41">
        <f>'Denuncias-Renuncias'!K25/'Denuncias-Renuncias'!G25</f>
        <v>1.9817073170731708E-2</v>
      </c>
      <c r="G25" s="41">
        <f>'Denuncias-Renuncias'!L25/'Denuncias-Renuncias'!G25</f>
        <v>0.25</v>
      </c>
      <c r="H25" s="41">
        <f>'Denuncias-Renuncias'!M25/'Denuncias-Renuncias'!G25</f>
        <v>2.1341463414634148E-2</v>
      </c>
      <c r="I25" s="41">
        <f>'Denuncias-Renuncias'!N25/'Denuncias-Renuncias'!G25</f>
        <v>1.2195121951219513E-2</v>
      </c>
    </row>
    <row r="26" spans="2:9" ht="20.100000000000001" customHeight="1" thickBot="1" x14ac:dyDescent="0.25">
      <c r="B26" s="5" t="s">
        <v>37</v>
      </c>
      <c r="C26" s="41">
        <f>'Denuncias-Renuncias'!H26/'Denuncias-Renuncias'!$G26</f>
        <v>6.3522012578616352E-2</v>
      </c>
      <c r="D26" s="41">
        <f>'Denuncias-Renuncias'!I26/'Denuncias-Renuncias'!G26</f>
        <v>5.0314465408805029E-3</v>
      </c>
      <c r="E26" s="41">
        <f>'Denuncias-Renuncias'!J26/'Denuncias-Renuncias'!G26</f>
        <v>0.56226415094339621</v>
      </c>
      <c r="F26" s="41">
        <f>'Denuncias-Renuncias'!K26/'Denuncias-Renuncias'!G26</f>
        <v>1.0691823899371069E-2</v>
      </c>
      <c r="G26" s="41">
        <f>'Denuncias-Renuncias'!L26/'Denuncias-Renuncias'!G26</f>
        <v>0.27987421383647798</v>
      </c>
      <c r="H26" s="41">
        <f>'Denuncias-Renuncias'!M26/'Denuncias-Renuncias'!G26</f>
        <v>4.4654088050314462E-2</v>
      </c>
      <c r="I26" s="41">
        <f>'Denuncias-Renuncias'!N26/'Denuncias-Renuncias'!G26</f>
        <v>3.3962264150943396E-2</v>
      </c>
    </row>
    <row r="27" spans="2:9" ht="20.100000000000001" customHeight="1" thickBot="1" x14ac:dyDescent="0.25">
      <c r="B27" s="6" t="s">
        <v>38</v>
      </c>
      <c r="C27" s="41">
        <f>'Denuncias-Renuncias'!H27/'Denuncias-Renuncias'!$G27</f>
        <v>0</v>
      </c>
      <c r="D27" s="41">
        <f>'Denuncias-Renuncias'!I27/'Denuncias-Renuncias'!G27</f>
        <v>0</v>
      </c>
      <c r="E27" s="41">
        <f>'Denuncias-Renuncias'!J27/'Denuncias-Renuncias'!G27</f>
        <v>0.95358649789029537</v>
      </c>
      <c r="F27" s="41">
        <f>'Denuncias-Renuncias'!K27/'Denuncias-Renuncias'!G27</f>
        <v>0</v>
      </c>
      <c r="G27" s="41">
        <f>'Denuncias-Renuncias'!L27/'Denuncias-Renuncias'!G27</f>
        <v>2.9535864978902954E-2</v>
      </c>
      <c r="H27" s="41">
        <f>'Denuncias-Renuncias'!M27/'Denuncias-Renuncias'!G27</f>
        <v>1.6877637130801686E-2</v>
      </c>
      <c r="I27" s="41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2">
        <f>'Denuncias-Renuncias'!H28/'Denuncias-Renuncias'!$G28</f>
        <v>1.2732674467956102E-2</v>
      </c>
      <c r="D28" s="42">
        <f>'Denuncias-Renuncias'!I28/'Denuncias-Renuncias'!G28</f>
        <v>2.101901816932436E-3</v>
      </c>
      <c r="E28" s="42">
        <f>'Denuncias-Renuncias'!J28/'Denuncias-Renuncias'!G28</f>
        <v>0.70179267972271064</v>
      </c>
      <c r="F28" s="42">
        <f>'Denuncias-Renuncias'!K28/'Denuncias-Renuncias'!G28</f>
        <v>1.9200064673902058E-2</v>
      </c>
      <c r="G28" s="42">
        <f>'Denuncias-Renuncias'!L28/'Denuncias-Renuncias'!G28</f>
        <v>0.1475979708563229</v>
      </c>
      <c r="H28" s="42">
        <f>'Denuncias-Renuncias'!M28/'Denuncias-Renuncias'!G28</f>
        <v>8.6218395683017035E-2</v>
      </c>
      <c r="I28" s="42">
        <f>'Denuncias-Renuncias'!N28/'Denuncias-Renuncias'!G28</f>
        <v>3.0356312779158835E-2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9: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9" spans="2:9" ht="41.25" customHeight="1" x14ac:dyDescent="0.2">
      <c r="B9" s="50"/>
      <c r="C9" s="87" t="s">
        <v>203</v>
      </c>
      <c r="D9" s="87"/>
      <c r="E9" s="87"/>
      <c r="F9" s="87"/>
      <c r="G9" s="87" t="s">
        <v>204</v>
      </c>
      <c r="H9" s="87"/>
      <c r="I9" s="87"/>
    </row>
    <row r="10" spans="2:9" ht="72" thickBot="1" x14ac:dyDescent="0.25">
      <c r="B10" s="38"/>
      <c r="C10" s="23" t="s">
        <v>205</v>
      </c>
      <c r="D10" s="23" t="s">
        <v>206</v>
      </c>
      <c r="E10" s="23" t="s">
        <v>207</v>
      </c>
      <c r="F10" s="23" t="s">
        <v>208</v>
      </c>
      <c r="G10" s="23" t="s">
        <v>209</v>
      </c>
      <c r="H10" s="23" t="s">
        <v>210</v>
      </c>
      <c r="I10" s="23" t="s">
        <v>211</v>
      </c>
    </row>
    <row r="11" spans="2:9" ht="20.100000000000001" customHeight="1" thickBot="1" x14ac:dyDescent="0.25">
      <c r="B11" s="3" t="s">
        <v>22</v>
      </c>
      <c r="C11" s="19">
        <v>102</v>
      </c>
      <c r="D11" s="19">
        <v>176</v>
      </c>
      <c r="E11" s="19">
        <v>36</v>
      </c>
      <c r="F11" s="19">
        <v>314</v>
      </c>
      <c r="G11" s="19">
        <v>2975</v>
      </c>
      <c r="H11" s="19">
        <v>25</v>
      </c>
      <c r="I11" s="19">
        <v>3000</v>
      </c>
    </row>
    <row r="12" spans="2:9" ht="20.100000000000001" customHeight="1" thickBot="1" x14ac:dyDescent="0.25">
      <c r="B12" s="4" t="s">
        <v>23</v>
      </c>
      <c r="C12" s="20">
        <v>10</v>
      </c>
      <c r="D12" s="20">
        <v>4</v>
      </c>
      <c r="E12" s="20">
        <v>7</v>
      </c>
      <c r="F12" s="20">
        <v>21</v>
      </c>
      <c r="G12" s="20">
        <v>377</v>
      </c>
      <c r="H12" s="20">
        <v>18</v>
      </c>
      <c r="I12" s="20">
        <v>395</v>
      </c>
    </row>
    <row r="13" spans="2:9" ht="20.100000000000001" customHeight="1" thickBot="1" x14ac:dyDescent="0.25">
      <c r="B13" s="4" t="s">
        <v>24</v>
      </c>
      <c r="C13" s="20">
        <v>12</v>
      </c>
      <c r="D13" s="20">
        <v>4</v>
      </c>
      <c r="E13" s="20">
        <v>0</v>
      </c>
      <c r="F13" s="20">
        <v>16</v>
      </c>
      <c r="G13" s="20">
        <v>209</v>
      </c>
      <c r="H13" s="20">
        <v>0</v>
      </c>
      <c r="I13" s="20">
        <v>209</v>
      </c>
    </row>
    <row r="14" spans="2:9" ht="20.100000000000001" customHeight="1" thickBot="1" x14ac:dyDescent="0.25">
      <c r="B14" s="4" t="s">
        <v>25</v>
      </c>
      <c r="C14" s="20">
        <v>9</v>
      </c>
      <c r="D14" s="20">
        <v>7</v>
      </c>
      <c r="E14" s="20">
        <v>2</v>
      </c>
      <c r="F14" s="20">
        <v>18</v>
      </c>
      <c r="G14" s="20">
        <v>689</v>
      </c>
      <c r="H14" s="20">
        <v>0</v>
      </c>
      <c r="I14" s="20">
        <v>689</v>
      </c>
    </row>
    <row r="15" spans="2:9" ht="20.100000000000001" customHeight="1" thickBot="1" x14ac:dyDescent="0.25">
      <c r="B15" s="4" t="s">
        <v>26</v>
      </c>
      <c r="C15" s="20">
        <v>32</v>
      </c>
      <c r="D15" s="20">
        <v>42</v>
      </c>
      <c r="E15" s="20">
        <v>35</v>
      </c>
      <c r="F15" s="20">
        <v>109</v>
      </c>
      <c r="G15" s="20">
        <v>870</v>
      </c>
      <c r="H15" s="20">
        <v>8</v>
      </c>
      <c r="I15" s="20">
        <v>878</v>
      </c>
    </row>
    <row r="16" spans="2:9" ht="20.100000000000001" customHeight="1" thickBot="1" x14ac:dyDescent="0.25">
      <c r="B16" s="4" t="s">
        <v>27</v>
      </c>
      <c r="C16" s="20">
        <v>6</v>
      </c>
      <c r="D16" s="20">
        <v>5</v>
      </c>
      <c r="E16" s="20">
        <v>10</v>
      </c>
      <c r="F16" s="20">
        <v>21</v>
      </c>
      <c r="G16" s="20">
        <v>161</v>
      </c>
      <c r="H16" s="20">
        <v>6</v>
      </c>
      <c r="I16" s="20">
        <v>167</v>
      </c>
    </row>
    <row r="17" spans="2:9" ht="20.100000000000001" customHeight="1" thickBot="1" x14ac:dyDescent="0.25">
      <c r="B17" s="4" t="s">
        <v>28</v>
      </c>
      <c r="C17" s="20">
        <v>2</v>
      </c>
      <c r="D17" s="20">
        <v>18</v>
      </c>
      <c r="E17" s="20">
        <v>3</v>
      </c>
      <c r="F17" s="20">
        <v>23</v>
      </c>
      <c r="G17" s="20">
        <v>622</v>
      </c>
      <c r="H17" s="20">
        <v>0</v>
      </c>
      <c r="I17" s="20">
        <v>622</v>
      </c>
    </row>
    <row r="18" spans="2:9" ht="20.100000000000001" customHeight="1" thickBot="1" x14ac:dyDescent="0.25">
      <c r="B18" s="4" t="s">
        <v>29</v>
      </c>
      <c r="C18" s="20">
        <v>16</v>
      </c>
      <c r="D18" s="20">
        <v>3</v>
      </c>
      <c r="E18" s="20">
        <v>1</v>
      </c>
      <c r="F18" s="20">
        <v>20</v>
      </c>
      <c r="G18" s="20">
        <v>581</v>
      </c>
      <c r="H18" s="20">
        <v>6</v>
      </c>
      <c r="I18" s="20">
        <v>587</v>
      </c>
    </row>
    <row r="19" spans="2:9" ht="20.100000000000001" customHeight="1" thickBot="1" x14ac:dyDescent="0.25">
      <c r="B19" s="4" t="s">
        <v>30</v>
      </c>
      <c r="C19" s="20">
        <v>35</v>
      </c>
      <c r="D19" s="20">
        <v>62</v>
      </c>
      <c r="E19" s="20">
        <v>15</v>
      </c>
      <c r="F19" s="20">
        <v>112</v>
      </c>
      <c r="G19" s="20">
        <v>1998</v>
      </c>
      <c r="H19" s="20">
        <v>26</v>
      </c>
      <c r="I19" s="20">
        <v>2024</v>
      </c>
    </row>
    <row r="20" spans="2:9" ht="20.100000000000001" customHeight="1" thickBot="1" x14ac:dyDescent="0.25">
      <c r="B20" s="4" t="s">
        <v>31</v>
      </c>
      <c r="C20" s="20">
        <v>71</v>
      </c>
      <c r="D20" s="20">
        <v>21</v>
      </c>
      <c r="E20" s="20">
        <v>57</v>
      </c>
      <c r="F20" s="20">
        <v>149</v>
      </c>
      <c r="G20" s="20">
        <v>1572</v>
      </c>
      <c r="H20" s="20">
        <v>31</v>
      </c>
      <c r="I20" s="20">
        <v>1603</v>
      </c>
    </row>
    <row r="21" spans="2:9" ht="20.100000000000001" customHeight="1" thickBot="1" x14ac:dyDescent="0.25">
      <c r="B21" s="4" t="s">
        <v>32</v>
      </c>
      <c r="C21" s="20">
        <v>1</v>
      </c>
      <c r="D21" s="20">
        <v>2</v>
      </c>
      <c r="E21" s="20">
        <v>12</v>
      </c>
      <c r="F21" s="20">
        <v>15</v>
      </c>
      <c r="G21" s="20">
        <v>248</v>
      </c>
      <c r="H21" s="20">
        <v>3</v>
      </c>
      <c r="I21" s="20">
        <v>251</v>
      </c>
    </row>
    <row r="22" spans="2:9" ht="20.100000000000001" customHeight="1" thickBot="1" x14ac:dyDescent="0.25">
      <c r="B22" s="4" t="s">
        <v>33</v>
      </c>
      <c r="C22" s="20">
        <v>11</v>
      </c>
      <c r="D22" s="20">
        <v>2</v>
      </c>
      <c r="E22" s="20">
        <v>0</v>
      </c>
      <c r="F22" s="20">
        <v>13</v>
      </c>
      <c r="G22" s="20">
        <v>597</v>
      </c>
      <c r="H22" s="20">
        <v>0</v>
      </c>
      <c r="I22" s="20">
        <v>597</v>
      </c>
    </row>
    <row r="23" spans="2:9" ht="20.100000000000001" customHeight="1" thickBot="1" x14ac:dyDescent="0.25">
      <c r="B23" s="4" t="s">
        <v>34</v>
      </c>
      <c r="C23" s="20">
        <v>40</v>
      </c>
      <c r="D23" s="20">
        <v>35</v>
      </c>
      <c r="E23" s="20">
        <v>5</v>
      </c>
      <c r="F23" s="20">
        <v>80</v>
      </c>
      <c r="G23" s="20">
        <v>2699</v>
      </c>
      <c r="H23" s="20">
        <v>1</v>
      </c>
      <c r="I23" s="20">
        <v>2700</v>
      </c>
    </row>
    <row r="24" spans="2:9" ht="20.100000000000001" customHeight="1" thickBot="1" x14ac:dyDescent="0.25">
      <c r="B24" s="4" t="s">
        <v>35</v>
      </c>
      <c r="C24" s="20">
        <v>22</v>
      </c>
      <c r="D24" s="20">
        <v>0</v>
      </c>
      <c r="E24" s="20">
        <v>0</v>
      </c>
      <c r="F24" s="20">
        <v>22</v>
      </c>
      <c r="G24" s="20">
        <v>805</v>
      </c>
      <c r="H24" s="20">
        <v>7</v>
      </c>
      <c r="I24" s="20">
        <v>812</v>
      </c>
    </row>
    <row r="25" spans="2:9" ht="20.100000000000001" customHeight="1" thickBot="1" x14ac:dyDescent="0.25">
      <c r="B25" s="4" t="s">
        <v>36</v>
      </c>
      <c r="C25" s="20">
        <v>15</v>
      </c>
      <c r="D25" s="20">
        <v>0</v>
      </c>
      <c r="E25" s="20">
        <v>1</v>
      </c>
      <c r="F25" s="20">
        <v>16</v>
      </c>
      <c r="G25" s="20">
        <v>173</v>
      </c>
      <c r="H25" s="20">
        <v>10</v>
      </c>
      <c r="I25" s="20">
        <v>183</v>
      </c>
    </row>
    <row r="26" spans="2:9" ht="20.100000000000001" customHeight="1" thickBot="1" x14ac:dyDescent="0.25">
      <c r="B26" s="5" t="s">
        <v>37</v>
      </c>
      <c r="C26" s="20">
        <v>4</v>
      </c>
      <c r="D26" s="20">
        <v>16</v>
      </c>
      <c r="E26" s="20">
        <v>0</v>
      </c>
      <c r="F26" s="20">
        <v>20</v>
      </c>
      <c r="G26" s="20">
        <v>426</v>
      </c>
      <c r="H26" s="20">
        <v>11</v>
      </c>
      <c r="I26" s="20">
        <v>437</v>
      </c>
    </row>
    <row r="27" spans="2:9" ht="20.100000000000001" customHeight="1" thickBot="1" x14ac:dyDescent="0.25">
      <c r="B27" s="6" t="s">
        <v>38</v>
      </c>
      <c r="C27" s="21">
        <v>1</v>
      </c>
      <c r="D27" s="21">
        <v>0</v>
      </c>
      <c r="E27" s="21">
        <v>0</v>
      </c>
      <c r="F27" s="21">
        <v>1</v>
      </c>
      <c r="G27" s="21">
        <v>41</v>
      </c>
      <c r="H27" s="21">
        <v>0</v>
      </c>
      <c r="I27" s="21">
        <v>41</v>
      </c>
    </row>
    <row r="28" spans="2:9" ht="20.100000000000001" customHeight="1" thickBot="1" x14ac:dyDescent="0.25">
      <c r="B28" s="7" t="s">
        <v>39</v>
      </c>
      <c r="C28" s="9">
        <f>SUM(C11:C27)</f>
        <v>389</v>
      </c>
      <c r="D28" s="9">
        <f t="shared" ref="D28:I28" si="0">SUM(D11:D27)</f>
        <v>397</v>
      </c>
      <c r="E28" s="9">
        <f t="shared" si="0"/>
        <v>184</v>
      </c>
      <c r="F28" s="9">
        <f t="shared" si="0"/>
        <v>970</v>
      </c>
      <c r="G28" s="9">
        <f t="shared" si="0"/>
        <v>15043</v>
      </c>
      <c r="H28" s="9">
        <f t="shared" si="0"/>
        <v>152</v>
      </c>
      <c r="I28" s="9">
        <f t="shared" si="0"/>
        <v>15195</v>
      </c>
    </row>
    <row r="29" spans="2:9" x14ac:dyDescent="0.2">
      <c r="C29" s="62"/>
      <c r="D29" s="62"/>
      <c r="E29" s="62"/>
      <c r="F29" s="62"/>
      <c r="G29" s="62"/>
      <c r="H29" s="62"/>
      <c r="I29" s="62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K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9" max="19" width="12.25" customWidth="1"/>
  </cols>
  <sheetData>
    <row r="7" spans="2:8" ht="46.5" customHeight="1" x14ac:dyDescent="0.2"/>
    <row r="9" spans="2:8" ht="41.25" customHeight="1" x14ac:dyDescent="0.2">
      <c r="B9" s="51"/>
      <c r="C9" s="102" t="s">
        <v>212</v>
      </c>
      <c r="D9" s="103"/>
      <c r="E9" s="103"/>
      <c r="F9" s="103"/>
      <c r="G9" s="103"/>
      <c r="H9" s="104"/>
    </row>
    <row r="10" spans="2:8" ht="41.25" customHeight="1" x14ac:dyDescent="0.2">
      <c r="B10" s="51"/>
      <c r="C10" s="88" t="s">
        <v>213</v>
      </c>
      <c r="D10" s="88"/>
      <c r="E10" s="88" t="s">
        <v>214</v>
      </c>
      <c r="F10" s="88"/>
      <c r="G10" s="88" t="s">
        <v>215</v>
      </c>
      <c r="H10" s="88" t="s">
        <v>75</v>
      </c>
    </row>
    <row r="11" spans="2:8" ht="41.25" customHeight="1" x14ac:dyDescent="0.2">
      <c r="B11" s="51"/>
      <c r="C11" s="16" t="s">
        <v>216</v>
      </c>
      <c r="D11" s="16" t="s">
        <v>217</v>
      </c>
      <c r="E11" s="16" t="s">
        <v>218</v>
      </c>
      <c r="F11" s="16" t="s">
        <v>219</v>
      </c>
      <c r="G11" s="88"/>
      <c r="H11" s="88"/>
    </row>
    <row r="12" spans="2:8" ht="20.100000000000001" customHeight="1" thickBot="1" x14ac:dyDescent="0.25">
      <c r="B12" s="3" t="s">
        <v>22</v>
      </c>
      <c r="C12" s="56">
        <f t="shared" ref="C12:C29" si="0">+C37/K37</f>
        <v>1.6148043375766148E-2</v>
      </c>
      <c r="D12" s="56">
        <f t="shared" ref="D12:D29" si="1">+D37/K37</f>
        <v>0.16018387553041019</v>
      </c>
      <c r="E12" s="56">
        <f t="shared" ref="E12:E29" si="2">+E37/K37</f>
        <v>3.701084394153701E-2</v>
      </c>
      <c r="F12" s="56">
        <f t="shared" ref="F12:F29" si="3">+F37/K37</f>
        <v>0.3536067892503536</v>
      </c>
      <c r="G12" s="56">
        <f t="shared" ref="G12:G29" si="4">+G37/K37</f>
        <v>0.19283356907119284</v>
      </c>
      <c r="H12" s="56">
        <f>1-C12-D12-E12-F12-G12</f>
        <v>0.2402168788307403</v>
      </c>
    </row>
    <row r="13" spans="2:8" ht="20.100000000000001" customHeight="1" thickBot="1" x14ac:dyDescent="0.25">
      <c r="B13" s="4" t="s">
        <v>23</v>
      </c>
      <c r="C13" s="56">
        <f t="shared" si="0"/>
        <v>5.8139534883720929E-3</v>
      </c>
      <c r="D13" s="56">
        <f t="shared" si="1"/>
        <v>0.16375968992248063</v>
      </c>
      <c r="E13" s="56">
        <f t="shared" si="2"/>
        <v>2.0348837209302327E-2</v>
      </c>
      <c r="F13" s="56">
        <f t="shared" si="3"/>
        <v>0.38275193798449614</v>
      </c>
      <c r="G13" s="56">
        <f t="shared" si="4"/>
        <v>0.13178294573643412</v>
      </c>
      <c r="H13" s="56">
        <f t="shared" ref="H13:H29" si="5">1-C13-D13-E13-F13-G13</f>
        <v>0.29554263565891459</v>
      </c>
    </row>
    <row r="14" spans="2:8" ht="20.100000000000001" customHeight="1" thickBot="1" x14ac:dyDescent="0.25">
      <c r="B14" s="4" t="s">
        <v>24</v>
      </c>
      <c r="C14" s="56">
        <f t="shared" si="0"/>
        <v>8.0000000000000002E-3</v>
      </c>
      <c r="D14" s="56">
        <f t="shared" si="1"/>
        <v>0.2016</v>
      </c>
      <c r="E14" s="56">
        <f t="shared" si="2"/>
        <v>2.5600000000000001E-2</v>
      </c>
      <c r="F14" s="56">
        <f t="shared" si="3"/>
        <v>0.33439999999999998</v>
      </c>
      <c r="G14" s="56">
        <f t="shared" si="4"/>
        <v>0.31519999999999998</v>
      </c>
      <c r="H14" s="56">
        <f t="shared" si="5"/>
        <v>0.11520000000000008</v>
      </c>
    </row>
    <row r="15" spans="2:8" ht="20.100000000000001" customHeight="1" thickBot="1" x14ac:dyDescent="0.25">
      <c r="B15" s="4" t="s">
        <v>25</v>
      </c>
      <c r="C15" s="56">
        <f t="shared" si="0"/>
        <v>8.8719898605830166E-3</v>
      </c>
      <c r="D15" s="56">
        <f t="shared" si="1"/>
        <v>0.20532319391634982</v>
      </c>
      <c r="E15" s="56">
        <f t="shared" si="2"/>
        <v>1.1406844106463879E-2</v>
      </c>
      <c r="F15" s="56">
        <f t="shared" si="3"/>
        <v>0.43662864385297845</v>
      </c>
      <c r="G15" s="56">
        <f t="shared" si="4"/>
        <v>0.14892268694550062</v>
      </c>
      <c r="H15" s="56">
        <f t="shared" si="5"/>
        <v>0.18884664131812426</v>
      </c>
    </row>
    <row r="16" spans="2:8" ht="20.100000000000001" customHeight="1" thickBot="1" x14ac:dyDescent="0.25">
      <c r="B16" s="4" t="s">
        <v>26</v>
      </c>
      <c r="C16" s="56">
        <f t="shared" si="0"/>
        <v>2.0806794055201697E-2</v>
      </c>
      <c r="D16" s="56">
        <f t="shared" si="1"/>
        <v>0.29044585987261146</v>
      </c>
      <c r="E16" s="56">
        <f t="shared" si="2"/>
        <v>4.6284501061571122E-2</v>
      </c>
      <c r="F16" s="56">
        <f t="shared" si="3"/>
        <v>0.37282377919320592</v>
      </c>
      <c r="G16" s="56">
        <f t="shared" si="4"/>
        <v>9.0021231422505302E-2</v>
      </c>
      <c r="H16" s="56">
        <f t="shared" si="5"/>
        <v>0.17961783439490459</v>
      </c>
    </row>
    <row r="17" spans="2:8" ht="20.100000000000001" customHeight="1" thickBot="1" x14ac:dyDescent="0.25">
      <c r="B17" s="4" t="s">
        <v>27</v>
      </c>
      <c r="C17" s="56">
        <f t="shared" si="0"/>
        <v>4.5766590389016018E-3</v>
      </c>
      <c r="D17" s="56">
        <f t="shared" si="1"/>
        <v>0.18077803203661327</v>
      </c>
      <c r="E17" s="56">
        <f t="shared" si="2"/>
        <v>4.8054919908466817E-2</v>
      </c>
      <c r="F17" s="56">
        <f t="shared" si="3"/>
        <v>0.38215102974828374</v>
      </c>
      <c r="G17" s="56">
        <f t="shared" si="4"/>
        <v>0.16933638443935928</v>
      </c>
      <c r="H17" s="56">
        <f t="shared" si="5"/>
        <v>0.21510297482837537</v>
      </c>
    </row>
    <row r="18" spans="2:8" ht="20.100000000000001" customHeight="1" thickBot="1" x14ac:dyDescent="0.25">
      <c r="B18" s="4" t="s">
        <v>28</v>
      </c>
      <c r="C18" s="56">
        <f t="shared" si="0"/>
        <v>1.5686274509803921E-2</v>
      </c>
      <c r="D18" s="56">
        <f t="shared" si="1"/>
        <v>0.10980392156862745</v>
      </c>
      <c r="E18" s="56">
        <f t="shared" si="2"/>
        <v>1.803921568627451E-2</v>
      </c>
      <c r="F18" s="56">
        <f t="shared" si="3"/>
        <v>0.48784313725490197</v>
      </c>
      <c r="G18" s="56">
        <f t="shared" si="4"/>
        <v>0.25019607843137254</v>
      </c>
      <c r="H18" s="56">
        <f t="shared" si="5"/>
        <v>0.11843137254901959</v>
      </c>
    </row>
    <row r="19" spans="2:8" ht="20.100000000000001" customHeight="1" thickBot="1" x14ac:dyDescent="0.25">
      <c r="B19" s="4" t="s">
        <v>29</v>
      </c>
      <c r="C19" s="56">
        <f t="shared" si="0"/>
        <v>1.4705882352941176E-2</v>
      </c>
      <c r="D19" s="56">
        <f t="shared" si="1"/>
        <v>0.23202614379084968</v>
      </c>
      <c r="E19" s="56">
        <f t="shared" si="2"/>
        <v>1.6339869281045753E-2</v>
      </c>
      <c r="F19" s="56">
        <f t="shared" si="3"/>
        <v>0.47957516339869283</v>
      </c>
      <c r="G19" s="56">
        <f t="shared" si="4"/>
        <v>0.19934640522875818</v>
      </c>
      <c r="H19" s="56">
        <f t="shared" si="5"/>
        <v>5.8006535947712323E-2</v>
      </c>
    </row>
    <row r="20" spans="2:8" ht="20.100000000000001" customHeight="1" thickBot="1" x14ac:dyDescent="0.25">
      <c r="B20" s="4" t="s">
        <v>30</v>
      </c>
      <c r="C20" s="56">
        <f t="shared" si="0"/>
        <v>6.4973419964559952E-3</v>
      </c>
      <c r="D20" s="56">
        <f t="shared" si="1"/>
        <v>9.5885016735577866E-2</v>
      </c>
      <c r="E20" s="56">
        <f t="shared" si="2"/>
        <v>2.2051584957668832E-2</v>
      </c>
      <c r="F20" s="56">
        <f t="shared" si="3"/>
        <v>0.39850364244930103</v>
      </c>
      <c r="G20" s="56">
        <f t="shared" si="4"/>
        <v>0.29927151013979131</v>
      </c>
      <c r="H20" s="56">
        <f t="shared" si="5"/>
        <v>0.17779090372120504</v>
      </c>
    </row>
    <row r="21" spans="2:8" ht="20.100000000000001" customHeight="1" thickBot="1" x14ac:dyDescent="0.25">
      <c r="B21" s="4" t="s">
        <v>31</v>
      </c>
      <c r="C21" s="56">
        <f t="shared" si="0"/>
        <v>1.2944983818770227E-2</v>
      </c>
      <c r="D21" s="56">
        <f t="shared" si="1"/>
        <v>0.1650485436893204</v>
      </c>
      <c r="E21" s="56">
        <f t="shared" si="2"/>
        <v>2.836474395583476E-2</v>
      </c>
      <c r="F21" s="56">
        <f t="shared" si="3"/>
        <v>0.30515895678659816</v>
      </c>
      <c r="G21" s="56">
        <f t="shared" si="4"/>
        <v>0.18903483723586523</v>
      </c>
      <c r="H21" s="56">
        <f t="shared" si="5"/>
        <v>0.29944793451361124</v>
      </c>
    </row>
    <row r="22" spans="2:8" ht="20.100000000000001" customHeight="1" thickBot="1" x14ac:dyDescent="0.25">
      <c r="B22" s="4" t="s">
        <v>32</v>
      </c>
      <c r="C22" s="56">
        <f t="shared" si="0"/>
        <v>1.7331022530329288E-3</v>
      </c>
      <c r="D22" s="56">
        <f t="shared" si="1"/>
        <v>0.2391681109185442</v>
      </c>
      <c r="E22" s="56">
        <f t="shared" si="2"/>
        <v>2.5996533795493933E-2</v>
      </c>
      <c r="F22" s="56">
        <f t="shared" si="3"/>
        <v>0.43500866551126516</v>
      </c>
      <c r="G22" s="56">
        <f t="shared" si="4"/>
        <v>0.14384748700173311</v>
      </c>
      <c r="H22" s="56">
        <f t="shared" si="5"/>
        <v>0.15424610051993071</v>
      </c>
    </row>
    <row r="23" spans="2:8" ht="20.100000000000001" customHeight="1" thickBot="1" x14ac:dyDescent="0.25">
      <c r="B23" s="4" t="s">
        <v>33</v>
      </c>
      <c r="C23" s="56">
        <f t="shared" si="0"/>
        <v>2.7459954233409609E-2</v>
      </c>
      <c r="D23" s="56">
        <f t="shared" si="1"/>
        <v>0.15484363081617086</v>
      </c>
      <c r="E23" s="56">
        <f t="shared" si="2"/>
        <v>9.9160945842868033E-3</v>
      </c>
      <c r="F23" s="56">
        <f t="shared" si="3"/>
        <v>0.45537757437070936</v>
      </c>
      <c r="G23" s="56">
        <f t="shared" si="4"/>
        <v>0.26849733028222733</v>
      </c>
      <c r="H23" s="56">
        <f t="shared" si="5"/>
        <v>8.3905415713196096E-2</v>
      </c>
    </row>
    <row r="24" spans="2:8" ht="20.100000000000001" customHeight="1" thickBot="1" x14ac:dyDescent="0.25">
      <c r="B24" s="4" t="s">
        <v>34</v>
      </c>
      <c r="C24" s="56">
        <f t="shared" si="0"/>
        <v>1.0120397836328739E-2</v>
      </c>
      <c r="D24" s="56">
        <f t="shared" si="1"/>
        <v>4.187750828825685E-2</v>
      </c>
      <c r="E24" s="56">
        <f t="shared" si="2"/>
        <v>1.3959169429418949E-2</v>
      </c>
      <c r="F24" s="56">
        <f t="shared" si="3"/>
        <v>0.47112196824288954</v>
      </c>
      <c r="G24" s="56">
        <f t="shared" si="4"/>
        <v>0.1826906299075205</v>
      </c>
      <c r="H24" s="56">
        <f t="shared" si="5"/>
        <v>0.28023032629558531</v>
      </c>
    </row>
    <row r="25" spans="2:8" ht="20.100000000000001" customHeight="1" thickBot="1" x14ac:dyDescent="0.25">
      <c r="B25" s="4" t="s">
        <v>35</v>
      </c>
      <c r="C25" s="56">
        <f t="shared" si="0"/>
        <v>3.4227039361095267E-3</v>
      </c>
      <c r="D25" s="56">
        <f t="shared" si="1"/>
        <v>0.25670279520821448</v>
      </c>
      <c r="E25" s="56">
        <f t="shared" si="2"/>
        <v>1.2549914432401598E-2</v>
      </c>
      <c r="F25" s="56">
        <f t="shared" si="3"/>
        <v>0.46320593268682259</v>
      </c>
      <c r="G25" s="56">
        <f t="shared" si="4"/>
        <v>0.11922418710781517</v>
      </c>
      <c r="H25" s="56">
        <f t="shared" si="5"/>
        <v>0.14489446662863659</v>
      </c>
    </row>
    <row r="26" spans="2:8" ht="20.100000000000001" customHeight="1" thickBot="1" x14ac:dyDescent="0.25">
      <c r="B26" s="4" t="s">
        <v>36</v>
      </c>
      <c r="C26" s="56">
        <f t="shared" si="0"/>
        <v>4.4943820224719105E-3</v>
      </c>
      <c r="D26" s="56">
        <f t="shared" si="1"/>
        <v>0.23146067415730337</v>
      </c>
      <c r="E26" s="56">
        <f t="shared" si="2"/>
        <v>3.5955056179775284E-2</v>
      </c>
      <c r="F26" s="56">
        <f t="shared" si="3"/>
        <v>0.41123595505617977</v>
      </c>
      <c r="G26" s="56">
        <f t="shared" si="4"/>
        <v>0.14606741573033707</v>
      </c>
      <c r="H26" s="56">
        <f t="shared" si="5"/>
        <v>0.17078651685393273</v>
      </c>
    </row>
    <row r="27" spans="2:8" ht="20.100000000000001" customHeight="1" thickBot="1" x14ac:dyDescent="0.25">
      <c r="B27" s="5" t="s">
        <v>37</v>
      </c>
      <c r="C27" s="56">
        <f t="shared" si="0"/>
        <v>4.9875311720698253E-3</v>
      </c>
      <c r="D27" s="56">
        <f t="shared" si="1"/>
        <v>0.25020781379883622</v>
      </c>
      <c r="E27" s="56">
        <f t="shared" si="2"/>
        <v>1.6625103906899419E-2</v>
      </c>
      <c r="F27" s="56">
        <f t="shared" si="3"/>
        <v>0.36325852036575229</v>
      </c>
      <c r="G27" s="56">
        <f t="shared" si="4"/>
        <v>0.25187032418952621</v>
      </c>
      <c r="H27" s="56">
        <f t="shared" si="5"/>
        <v>0.11305070656691596</v>
      </c>
    </row>
    <row r="28" spans="2:8" ht="20.100000000000001" customHeight="1" thickBot="1" x14ac:dyDescent="0.25">
      <c r="B28" s="6" t="s">
        <v>38</v>
      </c>
      <c r="C28" s="56">
        <f t="shared" si="0"/>
        <v>0</v>
      </c>
      <c r="D28" s="56">
        <f t="shared" si="1"/>
        <v>0.28749999999999998</v>
      </c>
      <c r="E28" s="56">
        <f t="shared" si="2"/>
        <v>6.2500000000000003E-3</v>
      </c>
      <c r="F28" s="56">
        <f t="shared" si="3"/>
        <v>0.25624999999999998</v>
      </c>
      <c r="G28" s="56">
        <f t="shared" si="4"/>
        <v>0.16875000000000001</v>
      </c>
      <c r="H28" s="56">
        <f t="shared" si="5"/>
        <v>0.28125000000000006</v>
      </c>
    </row>
    <row r="29" spans="2:8" ht="20.100000000000001" customHeight="1" thickBot="1" x14ac:dyDescent="0.25">
      <c r="B29" s="7" t="s">
        <v>39</v>
      </c>
      <c r="C29" s="57">
        <f t="shared" si="0"/>
        <v>1.1967187581122475E-2</v>
      </c>
      <c r="D29" s="57">
        <f t="shared" si="1"/>
        <v>0.15575515289964176</v>
      </c>
      <c r="E29" s="57">
        <f t="shared" si="2"/>
        <v>2.5180416385442085E-2</v>
      </c>
      <c r="F29" s="57">
        <f t="shared" si="3"/>
        <v>0.39444992471834278</v>
      </c>
      <c r="G29" s="57">
        <f t="shared" si="4"/>
        <v>0.19863973833134313</v>
      </c>
      <c r="H29" s="57">
        <f t="shared" si="5"/>
        <v>0.21400758008410781</v>
      </c>
    </row>
    <row r="30" spans="2:8" x14ac:dyDescent="0.2">
      <c r="B30" s="54"/>
      <c r="C30" s="55"/>
      <c r="D30" s="55"/>
      <c r="E30" s="55"/>
      <c r="F30" s="55"/>
      <c r="G30" s="55"/>
      <c r="H30" s="55"/>
    </row>
    <row r="31" spans="2:8" x14ac:dyDescent="0.2">
      <c r="B31" s="54"/>
      <c r="C31" s="55"/>
      <c r="D31" s="55"/>
      <c r="E31" s="55"/>
      <c r="F31" s="55"/>
      <c r="G31" s="55"/>
      <c r="H31" s="55"/>
    </row>
    <row r="32" spans="2:8" x14ac:dyDescent="0.2">
      <c r="B32" s="54"/>
      <c r="C32" s="55"/>
      <c r="D32" s="55"/>
      <c r="E32" s="55"/>
      <c r="F32" s="55"/>
      <c r="G32" s="55"/>
      <c r="H32" s="55"/>
    </row>
    <row r="33" spans="2:11" x14ac:dyDescent="0.2">
      <c r="B33" s="10"/>
      <c r="C33" s="10"/>
      <c r="D33" s="10"/>
      <c r="E33" s="10"/>
      <c r="F33" s="10"/>
      <c r="G33" s="10"/>
      <c r="H33" s="10"/>
    </row>
    <row r="34" spans="2:11" ht="41.25" customHeight="1" x14ac:dyDescent="0.2">
      <c r="B34" s="51"/>
      <c r="C34" s="105" t="s">
        <v>220</v>
      </c>
      <c r="D34" s="106"/>
      <c r="E34" s="106"/>
      <c r="F34" s="106"/>
      <c r="G34" s="106"/>
      <c r="H34" s="52"/>
    </row>
    <row r="35" spans="2:11" ht="41.25" customHeight="1" x14ac:dyDescent="0.2">
      <c r="B35" s="51"/>
      <c r="C35" s="88" t="s">
        <v>213</v>
      </c>
      <c r="D35" s="88"/>
      <c r="E35" s="88" t="s">
        <v>214</v>
      </c>
      <c r="F35" s="88"/>
      <c r="G35" s="88" t="s">
        <v>215</v>
      </c>
      <c r="H35" s="107"/>
    </row>
    <row r="36" spans="2:11" ht="41.25" customHeight="1" thickBot="1" x14ac:dyDescent="0.25">
      <c r="B36" s="51"/>
      <c r="C36" s="16" t="s">
        <v>216</v>
      </c>
      <c r="D36" s="16" t="s">
        <v>217</v>
      </c>
      <c r="E36" s="16" t="s">
        <v>218</v>
      </c>
      <c r="F36" s="16" t="s">
        <v>219</v>
      </c>
      <c r="G36" s="88"/>
      <c r="H36" s="107"/>
      <c r="I36" s="16" t="s">
        <v>221</v>
      </c>
      <c r="J36" s="16" t="s">
        <v>222</v>
      </c>
      <c r="K36" s="58" t="s">
        <v>52</v>
      </c>
    </row>
    <row r="37" spans="2:11" ht="20.100000000000001" customHeight="1" thickBot="1" x14ac:dyDescent="0.25">
      <c r="B37" s="3" t="s">
        <v>22</v>
      </c>
      <c r="C37" s="19">
        <v>137</v>
      </c>
      <c r="D37" s="19">
        <v>1359</v>
      </c>
      <c r="E37" s="19">
        <v>314</v>
      </c>
      <c r="F37" s="19">
        <v>3000</v>
      </c>
      <c r="G37" s="19">
        <v>1636</v>
      </c>
      <c r="H37" s="53"/>
      <c r="I37" s="33">
        <v>6848</v>
      </c>
      <c r="J37" s="33">
        <v>0</v>
      </c>
      <c r="K37" s="33">
        <f>I37-J37+G37</f>
        <v>8484</v>
      </c>
    </row>
    <row r="38" spans="2:11" ht="20.100000000000001" customHeight="1" thickBot="1" x14ac:dyDescent="0.25">
      <c r="B38" s="4" t="s">
        <v>23</v>
      </c>
      <c r="C38" s="20">
        <v>6</v>
      </c>
      <c r="D38" s="20">
        <v>169</v>
      </c>
      <c r="E38" s="20">
        <v>21</v>
      </c>
      <c r="F38" s="20">
        <v>395</v>
      </c>
      <c r="G38" s="20">
        <v>136</v>
      </c>
      <c r="H38" s="53"/>
      <c r="I38" s="33">
        <v>896</v>
      </c>
      <c r="J38" s="33">
        <v>0</v>
      </c>
      <c r="K38" s="33">
        <f t="shared" ref="K38:K54" si="6">I38-J38+G38</f>
        <v>1032</v>
      </c>
    </row>
    <row r="39" spans="2:11" ht="20.100000000000001" customHeight="1" thickBot="1" x14ac:dyDescent="0.25">
      <c r="B39" s="4" t="s">
        <v>24</v>
      </c>
      <c r="C39" s="20">
        <v>5</v>
      </c>
      <c r="D39" s="20">
        <v>126</v>
      </c>
      <c r="E39" s="20">
        <v>16</v>
      </c>
      <c r="F39" s="20">
        <v>209</v>
      </c>
      <c r="G39" s="20">
        <v>197</v>
      </c>
      <c r="H39" s="53"/>
      <c r="I39" s="33">
        <v>428</v>
      </c>
      <c r="J39" s="33">
        <v>0</v>
      </c>
      <c r="K39" s="33">
        <f t="shared" si="6"/>
        <v>625</v>
      </c>
    </row>
    <row r="40" spans="2:11" ht="20.100000000000001" customHeight="1" thickBot="1" x14ac:dyDescent="0.25">
      <c r="B40" s="4" t="s">
        <v>25</v>
      </c>
      <c r="C40" s="20">
        <v>14</v>
      </c>
      <c r="D40" s="20">
        <v>324</v>
      </c>
      <c r="E40" s="20">
        <v>18</v>
      </c>
      <c r="F40" s="20">
        <v>689</v>
      </c>
      <c r="G40" s="20">
        <v>235</v>
      </c>
      <c r="H40" s="53"/>
      <c r="I40" s="33">
        <v>1343</v>
      </c>
      <c r="J40" s="33">
        <v>0</v>
      </c>
      <c r="K40" s="33">
        <f t="shared" si="6"/>
        <v>1578</v>
      </c>
    </row>
    <row r="41" spans="2:11" ht="20.100000000000001" customHeight="1" thickBot="1" x14ac:dyDescent="0.25">
      <c r="B41" s="4" t="s">
        <v>26</v>
      </c>
      <c r="C41" s="20">
        <v>49</v>
      </c>
      <c r="D41" s="20">
        <v>684</v>
      </c>
      <c r="E41" s="20">
        <v>109</v>
      </c>
      <c r="F41" s="20">
        <v>878</v>
      </c>
      <c r="G41" s="20">
        <v>212</v>
      </c>
      <c r="H41" s="53"/>
      <c r="I41" s="33">
        <v>2143</v>
      </c>
      <c r="J41" s="33">
        <v>0</v>
      </c>
      <c r="K41" s="33">
        <f t="shared" si="6"/>
        <v>2355</v>
      </c>
    </row>
    <row r="42" spans="2:11" ht="20.100000000000001" customHeight="1" thickBot="1" x14ac:dyDescent="0.25">
      <c r="B42" s="4" t="s">
        <v>27</v>
      </c>
      <c r="C42" s="20">
        <v>2</v>
      </c>
      <c r="D42" s="20">
        <v>79</v>
      </c>
      <c r="E42" s="20">
        <v>21</v>
      </c>
      <c r="F42" s="20">
        <v>167</v>
      </c>
      <c r="G42" s="20">
        <v>74</v>
      </c>
      <c r="H42" s="53"/>
      <c r="I42" s="33">
        <v>363</v>
      </c>
      <c r="J42" s="33">
        <v>0</v>
      </c>
      <c r="K42" s="33">
        <f t="shared" si="6"/>
        <v>437</v>
      </c>
    </row>
    <row r="43" spans="2:11" ht="20.100000000000001" customHeight="1" thickBot="1" x14ac:dyDescent="0.25">
      <c r="B43" s="4" t="s">
        <v>28</v>
      </c>
      <c r="C43" s="20">
        <v>20</v>
      </c>
      <c r="D43" s="20">
        <v>140</v>
      </c>
      <c r="E43" s="20">
        <v>23</v>
      </c>
      <c r="F43" s="20">
        <v>622</v>
      </c>
      <c r="G43" s="20">
        <v>319</v>
      </c>
      <c r="H43" s="53"/>
      <c r="I43" s="33">
        <v>956</v>
      </c>
      <c r="J43" s="33">
        <v>0</v>
      </c>
      <c r="K43" s="33">
        <f t="shared" si="6"/>
        <v>1275</v>
      </c>
    </row>
    <row r="44" spans="2:11" ht="20.100000000000001" customHeight="1" thickBot="1" x14ac:dyDescent="0.25">
      <c r="B44" s="4" t="s">
        <v>29</v>
      </c>
      <c r="C44" s="20">
        <v>18</v>
      </c>
      <c r="D44" s="20">
        <v>284</v>
      </c>
      <c r="E44" s="20">
        <v>20</v>
      </c>
      <c r="F44" s="20">
        <v>587</v>
      </c>
      <c r="G44" s="20">
        <v>244</v>
      </c>
      <c r="H44" s="53"/>
      <c r="I44" s="33">
        <v>980</v>
      </c>
      <c r="J44" s="33">
        <v>0</v>
      </c>
      <c r="K44" s="33">
        <f t="shared" si="6"/>
        <v>1224</v>
      </c>
    </row>
    <row r="45" spans="2:11" ht="20.100000000000001" customHeight="1" thickBot="1" x14ac:dyDescent="0.25">
      <c r="B45" s="4" t="s">
        <v>30</v>
      </c>
      <c r="C45" s="20">
        <v>33</v>
      </c>
      <c r="D45" s="20">
        <v>487</v>
      </c>
      <c r="E45" s="20">
        <v>112</v>
      </c>
      <c r="F45" s="20">
        <v>2024</v>
      </c>
      <c r="G45" s="20">
        <v>1520</v>
      </c>
      <c r="H45" s="53"/>
      <c r="I45" s="33">
        <v>3563</v>
      </c>
      <c r="J45" s="33">
        <v>4</v>
      </c>
      <c r="K45" s="33">
        <f t="shared" si="6"/>
        <v>5079</v>
      </c>
    </row>
    <row r="46" spans="2:11" ht="20.100000000000001" customHeight="1" thickBot="1" x14ac:dyDescent="0.25">
      <c r="B46" s="4" t="s">
        <v>31</v>
      </c>
      <c r="C46" s="20">
        <v>68</v>
      </c>
      <c r="D46" s="20">
        <v>867</v>
      </c>
      <c r="E46" s="20">
        <v>149</v>
      </c>
      <c r="F46" s="20">
        <v>1603</v>
      </c>
      <c r="G46" s="20">
        <v>993</v>
      </c>
      <c r="H46" s="53"/>
      <c r="I46" s="33">
        <v>4260</v>
      </c>
      <c r="J46" s="33">
        <v>0</v>
      </c>
      <c r="K46" s="33">
        <f t="shared" si="6"/>
        <v>5253</v>
      </c>
    </row>
    <row r="47" spans="2:11" ht="20.100000000000001" customHeight="1" thickBot="1" x14ac:dyDescent="0.25">
      <c r="B47" s="4" t="s">
        <v>32</v>
      </c>
      <c r="C47" s="20">
        <v>1</v>
      </c>
      <c r="D47" s="20">
        <v>138</v>
      </c>
      <c r="E47" s="20">
        <v>15</v>
      </c>
      <c r="F47" s="20">
        <v>251</v>
      </c>
      <c r="G47" s="20">
        <v>83</v>
      </c>
      <c r="H47" s="53"/>
      <c r="I47" s="33">
        <v>494</v>
      </c>
      <c r="J47" s="33">
        <v>0</v>
      </c>
      <c r="K47" s="33">
        <f t="shared" si="6"/>
        <v>577</v>
      </c>
    </row>
    <row r="48" spans="2:11" ht="20.100000000000001" customHeight="1" thickBot="1" x14ac:dyDescent="0.25">
      <c r="B48" s="4" t="s">
        <v>33</v>
      </c>
      <c r="C48" s="20">
        <v>36</v>
      </c>
      <c r="D48" s="20">
        <v>203</v>
      </c>
      <c r="E48" s="20">
        <v>13</v>
      </c>
      <c r="F48" s="20">
        <v>597</v>
      </c>
      <c r="G48" s="20">
        <v>352</v>
      </c>
      <c r="H48" s="53"/>
      <c r="I48" s="33">
        <v>959</v>
      </c>
      <c r="J48" s="33">
        <v>0</v>
      </c>
      <c r="K48" s="33">
        <f t="shared" si="6"/>
        <v>1311</v>
      </c>
    </row>
    <row r="49" spans="2:11" ht="20.100000000000001" customHeight="1" thickBot="1" x14ac:dyDescent="0.25">
      <c r="B49" s="4" t="s">
        <v>34</v>
      </c>
      <c r="C49" s="20">
        <v>58</v>
      </c>
      <c r="D49" s="20">
        <v>240</v>
      </c>
      <c r="E49" s="20">
        <v>80</v>
      </c>
      <c r="F49" s="20">
        <v>2700</v>
      </c>
      <c r="G49" s="20">
        <v>1047</v>
      </c>
      <c r="H49" s="53"/>
      <c r="I49" s="33">
        <v>4689</v>
      </c>
      <c r="J49" s="33">
        <v>5</v>
      </c>
      <c r="K49" s="33">
        <f t="shared" si="6"/>
        <v>5731</v>
      </c>
    </row>
    <row r="50" spans="2:11" ht="20.100000000000001" customHeight="1" thickBot="1" x14ac:dyDescent="0.25">
      <c r="B50" s="4" t="s">
        <v>35</v>
      </c>
      <c r="C50" s="20">
        <v>6</v>
      </c>
      <c r="D50" s="20">
        <v>450</v>
      </c>
      <c r="E50" s="20">
        <v>22</v>
      </c>
      <c r="F50" s="20">
        <v>812</v>
      </c>
      <c r="G50" s="20">
        <v>209</v>
      </c>
      <c r="H50" s="53"/>
      <c r="I50" s="33">
        <v>1545</v>
      </c>
      <c r="J50" s="33">
        <v>1</v>
      </c>
      <c r="K50" s="33">
        <f t="shared" si="6"/>
        <v>1753</v>
      </c>
    </row>
    <row r="51" spans="2:11" ht="20.100000000000001" customHeight="1" thickBot="1" x14ac:dyDescent="0.25">
      <c r="B51" s="4" t="s">
        <v>36</v>
      </c>
      <c r="C51" s="20">
        <v>2</v>
      </c>
      <c r="D51" s="20">
        <v>103</v>
      </c>
      <c r="E51" s="20">
        <v>16</v>
      </c>
      <c r="F51" s="20">
        <v>183</v>
      </c>
      <c r="G51" s="20">
        <v>65</v>
      </c>
      <c r="H51" s="53"/>
      <c r="I51" s="33">
        <v>380</v>
      </c>
      <c r="J51" s="33">
        <v>0</v>
      </c>
      <c r="K51" s="33">
        <f t="shared" si="6"/>
        <v>445</v>
      </c>
    </row>
    <row r="52" spans="2:11" ht="20.100000000000001" customHeight="1" thickBot="1" x14ac:dyDescent="0.25">
      <c r="B52" s="5" t="s">
        <v>37</v>
      </c>
      <c r="C52" s="20">
        <v>6</v>
      </c>
      <c r="D52" s="20">
        <v>301</v>
      </c>
      <c r="E52" s="20">
        <v>20</v>
      </c>
      <c r="F52" s="20">
        <v>437</v>
      </c>
      <c r="G52" s="20">
        <v>303</v>
      </c>
      <c r="H52" s="53"/>
      <c r="I52" s="33">
        <v>900</v>
      </c>
      <c r="J52" s="33">
        <v>0</v>
      </c>
      <c r="K52" s="33">
        <f t="shared" si="6"/>
        <v>1203</v>
      </c>
    </row>
    <row r="53" spans="2:11" ht="20.100000000000001" customHeight="1" thickBot="1" x14ac:dyDescent="0.25">
      <c r="B53" s="6" t="s">
        <v>38</v>
      </c>
      <c r="C53" s="21">
        <v>0</v>
      </c>
      <c r="D53" s="21">
        <v>46</v>
      </c>
      <c r="E53" s="21">
        <v>1</v>
      </c>
      <c r="F53" s="21">
        <v>41</v>
      </c>
      <c r="G53" s="21">
        <v>27</v>
      </c>
      <c r="H53" s="53"/>
      <c r="I53" s="33">
        <v>133</v>
      </c>
      <c r="J53" s="33">
        <v>0</v>
      </c>
      <c r="K53" s="33">
        <f t="shared" si="6"/>
        <v>160</v>
      </c>
    </row>
    <row r="54" spans="2:11" ht="20.100000000000001" customHeight="1" thickBot="1" x14ac:dyDescent="0.25">
      <c r="B54" s="7" t="s">
        <v>39</v>
      </c>
      <c r="C54" s="9">
        <f>SUM(C37:C53)</f>
        <v>461</v>
      </c>
      <c r="D54" s="9">
        <f>SUM(D37:D53)</f>
        <v>6000</v>
      </c>
      <c r="E54" s="9">
        <f>SUM(E37:E53)</f>
        <v>970</v>
      </c>
      <c r="F54" s="9">
        <f>SUM(F37:F53)</f>
        <v>15195</v>
      </c>
      <c r="G54" s="9">
        <f>SUM(G37:G53)</f>
        <v>7652</v>
      </c>
      <c r="H54" s="15"/>
      <c r="I54" s="9">
        <f>SUM(I37:I53)</f>
        <v>30880</v>
      </c>
      <c r="J54" s="9">
        <f>SUM(J37:J53)</f>
        <v>10</v>
      </c>
      <c r="K54" s="9">
        <f t="shared" si="6"/>
        <v>38522</v>
      </c>
    </row>
    <row r="55" spans="2:11" x14ac:dyDescent="0.2">
      <c r="C55" s="62"/>
      <c r="D55" s="62"/>
      <c r="E55" s="62"/>
      <c r="F55" s="62"/>
      <c r="G55" s="62"/>
      <c r="I55" s="62"/>
      <c r="J55" s="62"/>
      <c r="K55" s="62"/>
    </row>
  </sheetData>
  <mergeCells count="10">
    <mergeCell ref="C34:G34"/>
    <mergeCell ref="C35:D35"/>
    <mergeCell ref="E35:F35"/>
    <mergeCell ref="G35:G36"/>
    <mergeCell ref="H35:H36"/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69" t="s">
        <v>68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9">
        <v>10707</v>
      </c>
      <c r="D11" s="19">
        <v>6</v>
      </c>
      <c r="E11" s="19">
        <v>1</v>
      </c>
      <c r="F11" s="19">
        <v>0</v>
      </c>
      <c r="G11" s="19">
        <v>5093</v>
      </c>
      <c r="H11" s="19">
        <v>2103</v>
      </c>
      <c r="I11" s="19">
        <v>569</v>
      </c>
      <c r="J11" s="19">
        <v>441</v>
      </c>
      <c r="K11" s="19">
        <v>56</v>
      </c>
      <c r="L11" s="19">
        <v>249</v>
      </c>
      <c r="M11" s="19">
        <v>56</v>
      </c>
      <c r="N11" s="19">
        <v>132</v>
      </c>
      <c r="O11" s="19">
        <v>40</v>
      </c>
      <c r="P11" s="19">
        <v>655</v>
      </c>
      <c r="Q11" s="19">
        <v>1081</v>
      </c>
      <c r="R11" s="19">
        <v>225</v>
      </c>
    </row>
    <row r="12" spans="2:18" ht="20.100000000000001" customHeight="1" thickBot="1" x14ac:dyDescent="0.25">
      <c r="B12" s="4" t="s">
        <v>23</v>
      </c>
      <c r="C12" s="20">
        <v>1368</v>
      </c>
      <c r="D12" s="20">
        <v>2</v>
      </c>
      <c r="E12" s="20">
        <v>0</v>
      </c>
      <c r="F12" s="20">
        <v>0</v>
      </c>
      <c r="G12" s="20">
        <v>687</v>
      </c>
      <c r="H12" s="20">
        <v>219</v>
      </c>
      <c r="I12" s="20">
        <v>6</v>
      </c>
      <c r="J12" s="20">
        <v>132</v>
      </c>
      <c r="K12" s="20">
        <v>12</v>
      </c>
      <c r="L12" s="20">
        <v>15</v>
      </c>
      <c r="M12" s="20">
        <v>20</v>
      </c>
      <c r="N12" s="20">
        <v>17</v>
      </c>
      <c r="O12" s="20">
        <v>13</v>
      </c>
      <c r="P12" s="20">
        <v>94</v>
      </c>
      <c r="Q12" s="20">
        <v>134</v>
      </c>
      <c r="R12" s="20">
        <v>17</v>
      </c>
    </row>
    <row r="13" spans="2:18" ht="20.100000000000001" customHeight="1" thickBot="1" x14ac:dyDescent="0.25">
      <c r="B13" s="4" t="s">
        <v>24</v>
      </c>
      <c r="C13" s="20">
        <v>913</v>
      </c>
      <c r="D13" s="20">
        <v>0</v>
      </c>
      <c r="E13" s="20">
        <v>0</v>
      </c>
      <c r="F13" s="20">
        <v>0</v>
      </c>
      <c r="G13" s="20">
        <v>439</v>
      </c>
      <c r="H13" s="20">
        <v>111</v>
      </c>
      <c r="I13" s="20">
        <v>62</v>
      </c>
      <c r="J13" s="20">
        <v>51</v>
      </c>
      <c r="K13" s="20">
        <v>18</v>
      </c>
      <c r="L13" s="20">
        <v>26</v>
      </c>
      <c r="M13" s="20">
        <v>5</v>
      </c>
      <c r="N13" s="20">
        <v>2</v>
      </c>
      <c r="O13" s="20">
        <v>19</v>
      </c>
      <c r="P13" s="20">
        <v>81</v>
      </c>
      <c r="Q13" s="20">
        <v>89</v>
      </c>
      <c r="R13" s="20">
        <v>10</v>
      </c>
    </row>
    <row r="14" spans="2:18" ht="20.100000000000001" customHeight="1" thickBot="1" x14ac:dyDescent="0.25">
      <c r="B14" s="4" t="s">
        <v>25</v>
      </c>
      <c r="C14" s="20">
        <v>2338</v>
      </c>
      <c r="D14" s="20">
        <v>0</v>
      </c>
      <c r="E14" s="20">
        <v>0</v>
      </c>
      <c r="F14" s="20">
        <v>0</v>
      </c>
      <c r="G14" s="20">
        <v>1086</v>
      </c>
      <c r="H14" s="20">
        <v>252</v>
      </c>
      <c r="I14" s="20">
        <v>185</v>
      </c>
      <c r="J14" s="20">
        <v>225</v>
      </c>
      <c r="K14" s="20">
        <v>8</v>
      </c>
      <c r="L14" s="20">
        <v>23</v>
      </c>
      <c r="M14" s="20">
        <v>28</v>
      </c>
      <c r="N14" s="20">
        <v>12</v>
      </c>
      <c r="O14" s="20">
        <v>22</v>
      </c>
      <c r="P14" s="20">
        <v>295</v>
      </c>
      <c r="Q14" s="20">
        <v>202</v>
      </c>
      <c r="R14" s="20">
        <v>0</v>
      </c>
    </row>
    <row r="15" spans="2:18" ht="20.100000000000001" customHeight="1" thickBot="1" x14ac:dyDescent="0.25">
      <c r="B15" s="4" t="s">
        <v>26</v>
      </c>
      <c r="C15" s="20">
        <v>2483</v>
      </c>
      <c r="D15" s="20">
        <v>1</v>
      </c>
      <c r="E15" s="20">
        <v>0</v>
      </c>
      <c r="F15" s="20">
        <v>0</v>
      </c>
      <c r="G15" s="20">
        <v>1223</v>
      </c>
      <c r="H15" s="20">
        <v>386</v>
      </c>
      <c r="I15" s="20">
        <v>75</v>
      </c>
      <c r="J15" s="20">
        <v>244</v>
      </c>
      <c r="K15" s="20">
        <v>21</v>
      </c>
      <c r="L15" s="20">
        <v>93</v>
      </c>
      <c r="M15" s="20">
        <v>4</v>
      </c>
      <c r="N15" s="20">
        <v>5</v>
      </c>
      <c r="O15" s="20">
        <v>5</v>
      </c>
      <c r="P15" s="20">
        <v>190</v>
      </c>
      <c r="Q15" s="20">
        <v>198</v>
      </c>
      <c r="R15" s="20">
        <v>38</v>
      </c>
    </row>
    <row r="16" spans="2:18" ht="20.100000000000001" customHeight="1" thickBot="1" x14ac:dyDescent="0.25">
      <c r="B16" s="4" t="s">
        <v>27</v>
      </c>
      <c r="C16" s="20">
        <v>609</v>
      </c>
      <c r="D16" s="20">
        <v>0</v>
      </c>
      <c r="E16" s="20">
        <v>0</v>
      </c>
      <c r="F16" s="20">
        <v>0</v>
      </c>
      <c r="G16" s="20">
        <v>227</v>
      </c>
      <c r="H16" s="20">
        <v>128</v>
      </c>
      <c r="I16" s="20">
        <v>2</v>
      </c>
      <c r="J16" s="20">
        <v>40</v>
      </c>
      <c r="K16" s="20">
        <v>4</v>
      </c>
      <c r="L16" s="20">
        <v>24</v>
      </c>
      <c r="M16" s="20">
        <v>2</v>
      </c>
      <c r="N16" s="20">
        <v>0</v>
      </c>
      <c r="O16" s="20">
        <v>0</v>
      </c>
      <c r="P16" s="20">
        <v>101</v>
      </c>
      <c r="Q16" s="20">
        <v>70</v>
      </c>
      <c r="R16" s="20">
        <v>11</v>
      </c>
    </row>
    <row r="17" spans="2:18" ht="20.100000000000001" customHeight="1" thickBot="1" x14ac:dyDescent="0.25">
      <c r="B17" s="4" t="s">
        <v>28</v>
      </c>
      <c r="C17" s="20">
        <v>1581</v>
      </c>
      <c r="D17" s="20">
        <v>0</v>
      </c>
      <c r="E17" s="20">
        <v>0</v>
      </c>
      <c r="F17" s="20">
        <v>0</v>
      </c>
      <c r="G17" s="20">
        <v>868</v>
      </c>
      <c r="H17" s="20">
        <v>173</v>
      </c>
      <c r="I17" s="20">
        <v>71</v>
      </c>
      <c r="J17" s="20">
        <v>58</v>
      </c>
      <c r="K17" s="20">
        <v>8</v>
      </c>
      <c r="L17" s="20">
        <v>31</v>
      </c>
      <c r="M17" s="20">
        <v>20</v>
      </c>
      <c r="N17" s="20">
        <v>55</v>
      </c>
      <c r="O17" s="20">
        <v>14</v>
      </c>
      <c r="P17" s="20">
        <v>112</v>
      </c>
      <c r="Q17" s="20">
        <v>170</v>
      </c>
      <c r="R17" s="20">
        <v>1</v>
      </c>
    </row>
    <row r="18" spans="2:18" ht="20.100000000000001" customHeight="1" thickBot="1" x14ac:dyDescent="0.25">
      <c r="B18" s="4" t="s">
        <v>29</v>
      </c>
      <c r="C18" s="20">
        <v>1850</v>
      </c>
      <c r="D18" s="20">
        <v>2</v>
      </c>
      <c r="E18" s="20">
        <v>0</v>
      </c>
      <c r="F18" s="20">
        <v>0</v>
      </c>
      <c r="G18" s="20">
        <v>918</v>
      </c>
      <c r="H18" s="20">
        <v>511</v>
      </c>
      <c r="I18" s="20">
        <v>55</v>
      </c>
      <c r="J18" s="20">
        <v>34</v>
      </c>
      <c r="K18" s="20">
        <v>2</v>
      </c>
      <c r="L18" s="20">
        <v>15</v>
      </c>
      <c r="M18" s="20">
        <v>0</v>
      </c>
      <c r="N18" s="20">
        <v>4</v>
      </c>
      <c r="O18" s="20">
        <v>0</v>
      </c>
      <c r="P18" s="20">
        <v>100</v>
      </c>
      <c r="Q18" s="20">
        <v>186</v>
      </c>
      <c r="R18" s="20">
        <v>23</v>
      </c>
    </row>
    <row r="19" spans="2:18" ht="20.100000000000001" customHeight="1" thickBot="1" x14ac:dyDescent="0.25">
      <c r="B19" s="4" t="s">
        <v>30</v>
      </c>
      <c r="C19" s="20">
        <v>7790</v>
      </c>
      <c r="D19" s="20">
        <v>4</v>
      </c>
      <c r="E19" s="20">
        <v>0</v>
      </c>
      <c r="F19" s="20">
        <v>0</v>
      </c>
      <c r="G19" s="20">
        <v>3370</v>
      </c>
      <c r="H19" s="20">
        <v>1446</v>
      </c>
      <c r="I19" s="20">
        <v>798</v>
      </c>
      <c r="J19" s="20">
        <v>467</v>
      </c>
      <c r="K19" s="20">
        <v>201</v>
      </c>
      <c r="L19" s="20">
        <v>86</v>
      </c>
      <c r="M19" s="20">
        <v>40</v>
      </c>
      <c r="N19" s="20">
        <v>120</v>
      </c>
      <c r="O19" s="20">
        <v>86</v>
      </c>
      <c r="P19" s="20">
        <v>328</v>
      </c>
      <c r="Q19" s="20">
        <v>588</v>
      </c>
      <c r="R19" s="20">
        <v>256</v>
      </c>
    </row>
    <row r="20" spans="2:18" ht="20.100000000000001" customHeight="1" thickBot="1" x14ac:dyDescent="0.25">
      <c r="B20" s="4" t="s">
        <v>31</v>
      </c>
      <c r="C20" s="20">
        <v>8068</v>
      </c>
      <c r="D20" s="20">
        <v>0</v>
      </c>
      <c r="E20" s="20">
        <v>0</v>
      </c>
      <c r="F20" s="20">
        <v>0</v>
      </c>
      <c r="G20" s="20">
        <v>3887</v>
      </c>
      <c r="H20" s="20">
        <v>982</v>
      </c>
      <c r="I20" s="20">
        <v>378</v>
      </c>
      <c r="J20" s="20">
        <v>380</v>
      </c>
      <c r="K20" s="20">
        <v>92</v>
      </c>
      <c r="L20" s="20">
        <v>70</v>
      </c>
      <c r="M20" s="20">
        <v>24</v>
      </c>
      <c r="N20" s="20">
        <v>90</v>
      </c>
      <c r="O20" s="20">
        <v>20</v>
      </c>
      <c r="P20" s="20">
        <v>557</v>
      </c>
      <c r="Q20" s="20">
        <v>1342</v>
      </c>
      <c r="R20" s="20">
        <v>246</v>
      </c>
    </row>
    <row r="21" spans="2:18" ht="20.100000000000001" customHeight="1" thickBot="1" x14ac:dyDescent="0.25">
      <c r="B21" s="4" t="s">
        <v>32</v>
      </c>
      <c r="C21" s="20">
        <v>922</v>
      </c>
      <c r="D21" s="20">
        <v>0</v>
      </c>
      <c r="E21" s="20">
        <v>0</v>
      </c>
      <c r="F21" s="20">
        <v>0</v>
      </c>
      <c r="G21" s="20">
        <v>257</v>
      </c>
      <c r="H21" s="20">
        <v>224</v>
      </c>
      <c r="I21" s="20">
        <v>57</v>
      </c>
      <c r="J21" s="20">
        <v>36</v>
      </c>
      <c r="K21" s="20">
        <v>0</v>
      </c>
      <c r="L21" s="20">
        <v>78</v>
      </c>
      <c r="M21" s="20">
        <v>1</v>
      </c>
      <c r="N21" s="20">
        <v>8</v>
      </c>
      <c r="O21" s="20">
        <v>4</v>
      </c>
      <c r="P21" s="20">
        <v>117</v>
      </c>
      <c r="Q21" s="20">
        <v>133</v>
      </c>
      <c r="R21" s="20">
        <v>7</v>
      </c>
    </row>
    <row r="22" spans="2:18" ht="20.100000000000001" customHeight="1" thickBot="1" x14ac:dyDescent="0.25">
      <c r="B22" s="4" t="s">
        <v>33</v>
      </c>
      <c r="C22" s="20">
        <v>2106</v>
      </c>
      <c r="D22" s="20">
        <v>0</v>
      </c>
      <c r="E22" s="20">
        <v>0</v>
      </c>
      <c r="F22" s="20">
        <v>0</v>
      </c>
      <c r="G22" s="20">
        <v>1141</v>
      </c>
      <c r="H22" s="20">
        <v>353</v>
      </c>
      <c r="I22" s="20">
        <v>30</v>
      </c>
      <c r="J22" s="20">
        <v>143</v>
      </c>
      <c r="K22" s="20">
        <v>23</v>
      </c>
      <c r="L22" s="20">
        <v>39</v>
      </c>
      <c r="M22" s="20">
        <v>1</v>
      </c>
      <c r="N22" s="20">
        <v>11</v>
      </c>
      <c r="O22" s="20">
        <v>7</v>
      </c>
      <c r="P22" s="20">
        <v>69</v>
      </c>
      <c r="Q22" s="20">
        <v>211</v>
      </c>
      <c r="R22" s="20">
        <v>78</v>
      </c>
    </row>
    <row r="23" spans="2:18" ht="20.100000000000001" customHeight="1" thickBot="1" x14ac:dyDescent="0.25">
      <c r="B23" s="4" t="s">
        <v>34</v>
      </c>
      <c r="C23" s="20">
        <v>8305</v>
      </c>
      <c r="D23" s="20">
        <v>3</v>
      </c>
      <c r="E23" s="20">
        <v>0</v>
      </c>
      <c r="F23" s="20">
        <v>0</v>
      </c>
      <c r="G23" s="20">
        <v>4507</v>
      </c>
      <c r="H23" s="20">
        <v>561</v>
      </c>
      <c r="I23" s="20">
        <v>224</v>
      </c>
      <c r="J23" s="20">
        <v>484</v>
      </c>
      <c r="K23" s="20">
        <v>65</v>
      </c>
      <c r="L23" s="20">
        <v>253</v>
      </c>
      <c r="M23" s="20">
        <v>37</v>
      </c>
      <c r="N23" s="20">
        <v>19</v>
      </c>
      <c r="O23" s="20">
        <v>35</v>
      </c>
      <c r="P23" s="20">
        <v>553</v>
      </c>
      <c r="Q23" s="20">
        <v>1171</v>
      </c>
      <c r="R23" s="20">
        <v>393</v>
      </c>
    </row>
    <row r="24" spans="2:18" ht="20.100000000000001" customHeight="1" thickBot="1" x14ac:dyDescent="0.25">
      <c r="B24" s="4" t="s">
        <v>35</v>
      </c>
      <c r="C24" s="20">
        <v>2119</v>
      </c>
      <c r="D24" s="20">
        <v>1</v>
      </c>
      <c r="E24" s="20">
        <v>0</v>
      </c>
      <c r="F24" s="20">
        <v>0</v>
      </c>
      <c r="G24" s="20">
        <v>1150</v>
      </c>
      <c r="H24" s="20">
        <v>255</v>
      </c>
      <c r="I24" s="20">
        <v>101</v>
      </c>
      <c r="J24" s="20">
        <v>57</v>
      </c>
      <c r="K24" s="20">
        <v>9</v>
      </c>
      <c r="L24" s="20">
        <v>9</v>
      </c>
      <c r="M24" s="20">
        <v>14</v>
      </c>
      <c r="N24" s="20">
        <v>13</v>
      </c>
      <c r="O24" s="20">
        <v>2</v>
      </c>
      <c r="P24" s="20">
        <v>251</v>
      </c>
      <c r="Q24" s="20">
        <v>210</v>
      </c>
      <c r="R24" s="20">
        <v>47</v>
      </c>
    </row>
    <row r="25" spans="2:18" ht="20.100000000000001" customHeight="1" thickBot="1" x14ac:dyDescent="0.25">
      <c r="B25" s="4" t="s">
        <v>36</v>
      </c>
      <c r="C25" s="20">
        <v>660</v>
      </c>
      <c r="D25" s="20">
        <v>1</v>
      </c>
      <c r="E25" s="20">
        <v>0</v>
      </c>
      <c r="F25" s="20">
        <v>0</v>
      </c>
      <c r="G25" s="20">
        <v>404</v>
      </c>
      <c r="H25" s="20">
        <v>61</v>
      </c>
      <c r="I25" s="20">
        <v>47</v>
      </c>
      <c r="J25" s="20">
        <v>30</v>
      </c>
      <c r="K25" s="20">
        <v>1</v>
      </c>
      <c r="L25" s="20">
        <v>2</v>
      </c>
      <c r="M25" s="20">
        <v>0</v>
      </c>
      <c r="N25" s="20">
        <v>4</v>
      </c>
      <c r="O25" s="20">
        <v>1</v>
      </c>
      <c r="P25" s="20">
        <v>34</v>
      </c>
      <c r="Q25" s="20">
        <v>74</v>
      </c>
      <c r="R25" s="20">
        <v>1</v>
      </c>
    </row>
    <row r="26" spans="2:18" ht="20.100000000000001" customHeight="1" thickBot="1" x14ac:dyDescent="0.25">
      <c r="B26" s="5" t="s">
        <v>37</v>
      </c>
      <c r="C26" s="20">
        <v>1785</v>
      </c>
      <c r="D26" s="20">
        <v>0</v>
      </c>
      <c r="E26" s="20">
        <v>0</v>
      </c>
      <c r="F26" s="20">
        <v>0</v>
      </c>
      <c r="G26" s="20">
        <v>1046</v>
      </c>
      <c r="H26" s="20">
        <v>105</v>
      </c>
      <c r="I26" s="20">
        <v>127</v>
      </c>
      <c r="J26" s="20">
        <v>177</v>
      </c>
      <c r="K26" s="20">
        <v>27</v>
      </c>
      <c r="L26" s="20">
        <v>18</v>
      </c>
      <c r="M26" s="20">
        <v>3</v>
      </c>
      <c r="N26" s="20">
        <v>10</v>
      </c>
      <c r="O26" s="20">
        <v>2</v>
      </c>
      <c r="P26" s="20">
        <v>200</v>
      </c>
      <c r="Q26" s="20">
        <v>34</v>
      </c>
      <c r="R26" s="20">
        <v>36</v>
      </c>
    </row>
    <row r="27" spans="2:18" ht="20.100000000000001" customHeight="1" thickBot="1" x14ac:dyDescent="0.25">
      <c r="B27" s="6" t="s">
        <v>38</v>
      </c>
      <c r="C27" s="21">
        <v>264</v>
      </c>
      <c r="D27" s="21">
        <v>0</v>
      </c>
      <c r="E27" s="21">
        <v>0</v>
      </c>
      <c r="F27" s="21">
        <v>0</v>
      </c>
      <c r="G27" s="21">
        <v>135</v>
      </c>
      <c r="H27" s="21">
        <v>77</v>
      </c>
      <c r="I27" s="21">
        <v>7</v>
      </c>
      <c r="J27" s="21">
        <v>12</v>
      </c>
      <c r="K27" s="21">
        <v>2</v>
      </c>
      <c r="L27" s="21">
        <v>0</v>
      </c>
      <c r="M27" s="21">
        <v>1</v>
      </c>
      <c r="N27" s="21">
        <v>2</v>
      </c>
      <c r="O27" s="21">
        <v>1</v>
      </c>
      <c r="P27" s="21">
        <v>22</v>
      </c>
      <c r="Q27" s="21">
        <v>5</v>
      </c>
      <c r="R27" s="21">
        <v>0</v>
      </c>
    </row>
    <row r="28" spans="2:18" ht="20.100000000000001" customHeight="1" thickBot="1" x14ac:dyDescent="0.25">
      <c r="B28" s="7" t="s">
        <v>39</v>
      </c>
      <c r="C28" s="9">
        <f>SUM(C11:C27)</f>
        <v>53868</v>
      </c>
      <c r="D28" s="9">
        <f t="shared" ref="D28:R28" si="0">SUM(D11:D27)</f>
        <v>20</v>
      </c>
      <c r="E28" s="9">
        <f t="shared" si="0"/>
        <v>1</v>
      </c>
      <c r="F28" s="9">
        <f t="shared" si="0"/>
        <v>0</v>
      </c>
      <c r="G28" s="9">
        <f t="shared" si="0"/>
        <v>26438</v>
      </c>
      <c r="H28" s="9">
        <f t="shared" si="0"/>
        <v>7947</v>
      </c>
      <c r="I28" s="9">
        <f t="shared" si="0"/>
        <v>2794</v>
      </c>
      <c r="J28" s="9">
        <f t="shared" si="0"/>
        <v>3011</v>
      </c>
      <c r="K28" s="9">
        <f t="shared" si="0"/>
        <v>549</v>
      </c>
      <c r="L28" s="9">
        <f t="shared" si="0"/>
        <v>1031</v>
      </c>
      <c r="M28" s="9">
        <f t="shared" si="0"/>
        <v>256</v>
      </c>
      <c r="N28" s="9">
        <f t="shared" si="0"/>
        <v>504</v>
      </c>
      <c r="O28" s="9">
        <f t="shared" si="0"/>
        <v>271</v>
      </c>
      <c r="P28" s="9">
        <f t="shared" si="0"/>
        <v>3759</v>
      </c>
      <c r="Q28" s="9">
        <f t="shared" si="0"/>
        <v>5898</v>
      </c>
      <c r="R28" s="9">
        <f t="shared" si="0"/>
        <v>1389</v>
      </c>
    </row>
    <row r="29" spans="2:18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76" t="s">
        <v>69</v>
      </c>
      <c r="D9" s="69"/>
      <c r="E9" s="69"/>
      <c r="F9" s="77"/>
      <c r="G9" s="76" t="s">
        <v>70</v>
      </c>
      <c r="H9" s="69"/>
      <c r="I9" s="69"/>
      <c r="J9" s="77"/>
      <c r="K9" s="76" t="s">
        <v>71</v>
      </c>
      <c r="L9" s="69"/>
      <c r="M9" s="69"/>
      <c r="N9" s="69"/>
      <c r="O9" s="69"/>
      <c r="P9" s="77"/>
      <c r="Q9" s="76" t="s">
        <v>72</v>
      </c>
      <c r="R9" s="69"/>
      <c r="S9" s="69"/>
      <c r="T9" s="69"/>
      <c r="U9" s="69"/>
      <c r="V9" s="7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9">
        <v>518</v>
      </c>
      <c r="D11" s="19">
        <v>216</v>
      </c>
      <c r="E11" s="19">
        <v>206</v>
      </c>
      <c r="F11" s="19">
        <v>96</v>
      </c>
      <c r="G11" s="19">
        <v>193</v>
      </c>
      <c r="H11" s="19">
        <v>0</v>
      </c>
      <c r="I11" s="19">
        <v>195</v>
      </c>
      <c r="J11" s="19">
        <v>31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175</v>
      </c>
      <c r="R11" s="19">
        <v>190</v>
      </c>
      <c r="S11" s="19">
        <v>4</v>
      </c>
      <c r="T11" s="19">
        <v>31</v>
      </c>
      <c r="U11" s="19">
        <v>157</v>
      </c>
      <c r="V11" s="19">
        <v>407</v>
      </c>
    </row>
    <row r="12" spans="2:22" ht="20.100000000000001" customHeight="1" thickBot="1" x14ac:dyDescent="0.25">
      <c r="B12" s="4" t="s">
        <v>23</v>
      </c>
      <c r="C12" s="20">
        <v>46</v>
      </c>
      <c r="D12" s="20">
        <v>6</v>
      </c>
      <c r="E12" s="20">
        <v>26</v>
      </c>
      <c r="F12" s="20">
        <v>14</v>
      </c>
      <c r="G12" s="20">
        <v>23</v>
      </c>
      <c r="H12" s="20">
        <v>0</v>
      </c>
      <c r="I12" s="20">
        <v>23</v>
      </c>
      <c r="J12" s="20">
        <v>1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24</v>
      </c>
      <c r="R12" s="20">
        <v>23</v>
      </c>
      <c r="S12" s="20">
        <v>0</v>
      </c>
      <c r="T12" s="20">
        <v>0</v>
      </c>
      <c r="U12" s="20">
        <v>32</v>
      </c>
      <c r="V12" s="20">
        <v>61</v>
      </c>
    </row>
    <row r="13" spans="2:22" ht="20.100000000000001" customHeight="1" thickBot="1" x14ac:dyDescent="0.25">
      <c r="B13" s="4" t="s">
        <v>24</v>
      </c>
      <c r="C13" s="20">
        <v>44</v>
      </c>
      <c r="D13" s="20">
        <v>13</v>
      </c>
      <c r="E13" s="20">
        <v>8</v>
      </c>
      <c r="F13" s="20">
        <v>23</v>
      </c>
      <c r="G13" s="20">
        <v>16</v>
      </c>
      <c r="H13" s="20">
        <v>0</v>
      </c>
      <c r="I13" s="20">
        <v>14</v>
      </c>
      <c r="J13" s="20">
        <v>2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12</v>
      </c>
      <c r="R13" s="20">
        <v>12</v>
      </c>
      <c r="S13" s="20">
        <v>1</v>
      </c>
      <c r="T13" s="20">
        <v>3</v>
      </c>
      <c r="U13" s="20">
        <v>13</v>
      </c>
      <c r="V13" s="20">
        <v>26</v>
      </c>
    </row>
    <row r="14" spans="2:22" ht="20.100000000000001" customHeight="1" thickBot="1" x14ac:dyDescent="0.25">
      <c r="B14" s="4" t="s">
        <v>25</v>
      </c>
      <c r="C14" s="20">
        <v>65</v>
      </c>
      <c r="D14" s="20">
        <v>27</v>
      </c>
      <c r="E14" s="20">
        <v>33</v>
      </c>
      <c r="F14" s="20">
        <v>5</v>
      </c>
      <c r="G14" s="20">
        <v>10</v>
      </c>
      <c r="H14" s="20">
        <v>0</v>
      </c>
      <c r="I14" s="20">
        <v>12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31</v>
      </c>
      <c r="R14" s="20">
        <v>33</v>
      </c>
      <c r="S14" s="20">
        <v>0</v>
      </c>
      <c r="T14" s="20">
        <v>1</v>
      </c>
      <c r="U14" s="20">
        <v>26</v>
      </c>
      <c r="V14" s="20">
        <v>62</v>
      </c>
    </row>
    <row r="15" spans="2:22" ht="20.100000000000001" customHeight="1" thickBot="1" x14ac:dyDescent="0.25">
      <c r="B15" s="4" t="s">
        <v>26</v>
      </c>
      <c r="C15" s="20">
        <v>202</v>
      </c>
      <c r="D15" s="20">
        <v>47</v>
      </c>
      <c r="E15" s="20">
        <v>134</v>
      </c>
      <c r="F15" s="20">
        <v>21</v>
      </c>
      <c r="G15" s="20">
        <v>141</v>
      </c>
      <c r="H15" s="20">
        <v>0</v>
      </c>
      <c r="I15" s="20">
        <v>140</v>
      </c>
      <c r="J15" s="20">
        <v>11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109</v>
      </c>
      <c r="R15" s="20">
        <v>127</v>
      </c>
      <c r="S15" s="20">
        <v>0</v>
      </c>
      <c r="T15" s="20">
        <v>12</v>
      </c>
      <c r="U15" s="20">
        <v>64</v>
      </c>
      <c r="V15" s="20">
        <v>339</v>
      </c>
    </row>
    <row r="16" spans="2:22" ht="20.100000000000001" customHeight="1" thickBot="1" x14ac:dyDescent="0.25">
      <c r="B16" s="4" t="s">
        <v>27</v>
      </c>
      <c r="C16" s="20">
        <v>15</v>
      </c>
      <c r="D16" s="20">
        <v>8</v>
      </c>
      <c r="E16" s="20">
        <v>5</v>
      </c>
      <c r="F16" s="20">
        <v>2</v>
      </c>
      <c r="G16" s="20">
        <v>2</v>
      </c>
      <c r="H16" s="20">
        <v>0</v>
      </c>
      <c r="I16" s="20">
        <v>2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7</v>
      </c>
      <c r="R16" s="20">
        <v>7</v>
      </c>
      <c r="S16" s="20">
        <v>0</v>
      </c>
      <c r="T16" s="20">
        <v>0</v>
      </c>
      <c r="U16" s="20">
        <v>14</v>
      </c>
      <c r="V16" s="20">
        <v>18</v>
      </c>
    </row>
    <row r="17" spans="2:22" ht="20.100000000000001" customHeight="1" thickBot="1" x14ac:dyDescent="0.25">
      <c r="B17" s="4" t="s">
        <v>28</v>
      </c>
      <c r="C17" s="20">
        <v>158</v>
      </c>
      <c r="D17" s="20">
        <v>25</v>
      </c>
      <c r="E17" s="20">
        <v>14</v>
      </c>
      <c r="F17" s="20">
        <v>119</v>
      </c>
      <c r="G17" s="20">
        <v>25</v>
      </c>
      <c r="H17" s="20">
        <v>0</v>
      </c>
      <c r="I17" s="20">
        <v>20</v>
      </c>
      <c r="J17" s="20">
        <v>6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17</v>
      </c>
      <c r="R17" s="20">
        <v>17</v>
      </c>
      <c r="S17" s="20">
        <v>0</v>
      </c>
      <c r="T17" s="20">
        <v>0</v>
      </c>
      <c r="U17" s="20">
        <v>15</v>
      </c>
      <c r="V17" s="20">
        <v>60</v>
      </c>
    </row>
    <row r="18" spans="2:22" ht="20.100000000000001" customHeight="1" thickBot="1" x14ac:dyDescent="0.25">
      <c r="B18" s="4" t="s">
        <v>29</v>
      </c>
      <c r="C18" s="20">
        <v>71</v>
      </c>
      <c r="D18" s="20">
        <v>24</v>
      </c>
      <c r="E18" s="20">
        <v>18</v>
      </c>
      <c r="F18" s="20">
        <v>29</v>
      </c>
      <c r="G18" s="20">
        <v>18</v>
      </c>
      <c r="H18" s="20">
        <v>0</v>
      </c>
      <c r="I18" s="20">
        <v>15</v>
      </c>
      <c r="J18" s="20">
        <v>10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15</v>
      </c>
      <c r="R18" s="20">
        <v>15</v>
      </c>
      <c r="S18" s="20">
        <v>0</v>
      </c>
      <c r="T18" s="20">
        <v>0</v>
      </c>
      <c r="U18" s="20">
        <v>8</v>
      </c>
      <c r="V18" s="20">
        <v>100</v>
      </c>
    </row>
    <row r="19" spans="2:22" ht="20.100000000000001" customHeight="1" thickBot="1" x14ac:dyDescent="0.25">
      <c r="B19" s="4" t="s">
        <v>30</v>
      </c>
      <c r="C19" s="20">
        <v>192</v>
      </c>
      <c r="D19" s="20">
        <v>82</v>
      </c>
      <c r="E19" s="20">
        <v>47</v>
      </c>
      <c r="F19" s="20">
        <v>63</v>
      </c>
      <c r="G19" s="20">
        <v>42</v>
      </c>
      <c r="H19" s="20">
        <v>0</v>
      </c>
      <c r="I19" s="20">
        <v>43</v>
      </c>
      <c r="J19" s="20">
        <v>14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66</v>
      </c>
      <c r="R19" s="20">
        <v>60</v>
      </c>
      <c r="S19" s="20">
        <v>0</v>
      </c>
      <c r="T19" s="20">
        <v>6</v>
      </c>
      <c r="U19" s="20">
        <v>47</v>
      </c>
      <c r="V19" s="20">
        <v>159</v>
      </c>
    </row>
    <row r="20" spans="2:22" ht="20.100000000000001" customHeight="1" thickBot="1" x14ac:dyDescent="0.25">
      <c r="B20" s="4" t="s">
        <v>31</v>
      </c>
      <c r="C20" s="20">
        <v>343</v>
      </c>
      <c r="D20" s="20">
        <v>123</v>
      </c>
      <c r="E20" s="20">
        <v>143</v>
      </c>
      <c r="F20" s="20">
        <v>77</v>
      </c>
      <c r="G20" s="20">
        <v>45</v>
      </c>
      <c r="H20" s="20">
        <v>5</v>
      </c>
      <c r="I20" s="20">
        <v>42</v>
      </c>
      <c r="J20" s="20">
        <v>12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90</v>
      </c>
      <c r="R20" s="20">
        <v>153</v>
      </c>
      <c r="S20" s="20">
        <v>0</v>
      </c>
      <c r="T20" s="20">
        <v>18</v>
      </c>
      <c r="U20" s="20">
        <v>64</v>
      </c>
      <c r="V20" s="20">
        <v>233</v>
      </c>
    </row>
    <row r="21" spans="2:22" ht="20.100000000000001" customHeight="1" thickBot="1" x14ac:dyDescent="0.25">
      <c r="B21" s="4" t="s">
        <v>32</v>
      </c>
      <c r="C21" s="20">
        <v>35</v>
      </c>
      <c r="D21" s="20">
        <v>8</v>
      </c>
      <c r="E21" s="20">
        <v>11</v>
      </c>
      <c r="F21" s="20">
        <v>16</v>
      </c>
      <c r="G21" s="20">
        <v>9</v>
      </c>
      <c r="H21" s="20">
        <v>0</v>
      </c>
      <c r="I21" s="20">
        <v>11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25</v>
      </c>
      <c r="R21" s="20">
        <v>25</v>
      </c>
      <c r="S21" s="20">
        <v>0</v>
      </c>
      <c r="T21" s="20">
        <v>1</v>
      </c>
      <c r="U21" s="20">
        <v>21</v>
      </c>
      <c r="V21" s="20">
        <v>42</v>
      </c>
    </row>
    <row r="22" spans="2:22" ht="20.100000000000001" customHeight="1" thickBot="1" x14ac:dyDescent="0.25">
      <c r="B22" s="4" t="s">
        <v>33</v>
      </c>
      <c r="C22" s="20">
        <v>101</v>
      </c>
      <c r="D22" s="20">
        <v>26</v>
      </c>
      <c r="E22" s="20">
        <v>51</v>
      </c>
      <c r="F22" s="20">
        <v>24</v>
      </c>
      <c r="G22" s="20">
        <v>24</v>
      </c>
      <c r="H22" s="20">
        <v>1</v>
      </c>
      <c r="I22" s="20">
        <v>25</v>
      </c>
      <c r="J22" s="20">
        <v>1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22</v>
      </c>
      <c r="R22" s="20">
        <v>22</v>
      </c>
      <c r="S22" s="20">
        <v>0</v>
      </c>
      <c r="T22" s="20">
        <v>4</v>
      </c>
      <c r="U22" s="20">
        <v>15</v>
      </c>
      <c r="V22" s="20">
        <v>95</v>
      </c>
    </row>
    <row r="23" spans="2:22" ht="20.100000000000001" customHeight="1" thickBot="1" x14ac:dyDescent="0.25">
      <c r="B23" s="4" t="s">
        <v>34</v>
      </c>
      <c r="C23" s="20">
        <v>176</v>
      </c>
      <c r="D23" s="20">
        <v>48</v>
      </c>
      <c r="E23" s="20">
        <v>61</v>
      </c>
      <c r="F23" s="20">
        <v>67</v>
      </c>
      <c r="G23" s="20">
        <v>20</v>
      </c>
      <c r="H23" s="20">
        <v>0</v>
      </c>
      <c r="I23" s="20">
        <v>21</v>
      </c>
      <c r="J23" s="20">
        <v>1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33</v>
      </c>
      <c r="R23" s="20">
        <v>50</v>
      </c>
      <c r="S23" s="20">
        <v>0</v>
      </c>
      <c r="T23" s="20">
        <v>0</v>
      </c>
      <c r="U23" s="20">
        <v>37</v>
      </c>
      <c r="V23" s="20">
        <v>120</v>
      </c>
    </row>
    <row r="24" spans="2:22" ht="20.100000000000001" customHeight="1" thickBot="1" x14ac:dyDescent="0.25">
      <c r="B24" s="4" t="s">
        <v>35</v>
      </c>
      <c r="C24" s="20">
        <v>58</v>
      </c>
      <c r="D24" s="20">
        <v>29</v>
      </c>
      <c r="E24" s="20">
        <v>20</v>
      </c>
      <c r="F24" s="20">
        <v>9</v>
      </c>
      <c r="G24" s="20">
        <v>41</v>
      </c>
      <c r="H24" s="20">
        <v>0</v>
      </c>
      <c r="I24" s="20">
        <v>40</v>
      </c>
      <c r="J24" s="20">
        <v>6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50</v>
      </c>
      <c r="R24" s="20">
        <v>50</v>
      </c>
      <c r="S24" s="20">
        <v>1</v>
      </c>
      <c r="T24" s="20">
        <v>1</v>
      </c>
      <c r="U24" s="20">
        <v>26</v>
      </c>
      <c r="V24" s="20">
        <v>126</v>
      </c>
    </row>
    <row r="25" spans="2:22" ht="20.100000000000001" customHeight="1" thickBot="1" x14ac:dyDescent="0.25">
      <c r="B25" s="4" t="s">
        <v>36</v>
      </c>
      <c r="C25" s="20">
        <v>14</v>
      </c>
      <c r="D25" s="20">
        <v>3</v>
      </c>
      <c r="E25" s="20">
        <v>7</v>
      </c>
      <c r="F25" s="20">
        <v>4</v>
      </c>
      <c r="G25" s="20">
        <v>2</v>
      </c>
      <c r="H25" s="20">
        <v>0</v>
      </c>
      <c r="I25" s="20">
        <v>2</v>
      </c>
      <c r="J25" s="20">
        <v>1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10</v>
      </c>
      <c r="R25" s="20">
        <v>10</v>
      </c>
      <c r="S25" s="20">
        <v>0</v>
      </c>
      <c r="T25" s="20">
        <v>0</v>
      </c>
      <c r="U25" s="20">
        <v>4</v>
      </c>
      <c r="V25" s="20">
        <v>19</v>
      </c>
    </row>
    <row r="26" spans="2:22" ht="20.100000000000001" customHeight="1" thickBot="1" x14ac:dyDescent="0.25">
      <c r="B26" s="5" t="s">
        <v>37</v>
      </c>
      <c r="C26" s="20">
        <v>117</v>
      </c>
      <c r="D26" s="20">
        <v>109</v>
      </c>
      <c r="E26" s="20">
        <v>6</v>
      </c>
      <c r="F26" s="20">
        <v>2</v>
      </c>
      <c r="G26" s="20">
        <v>28</v>
      </c>
      <c r="H26" s="20">
        <v>0</v>
      </c>
      <c r="I26" s="20">
        <v>26</v>
      </c>
      <c r="J26" s="20">
        <v>8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51</v>
      </c>
      <c r="R26" s="20">
        <v>53</v>
      </c>
      <c r="S26" s="20">
        <v>1</v>
      </c>
      <c r="T26" s="20">
        <v>8</v>
      </c>
      <c r="U26" s="20">
        <v>10</v>
      </c>
      <c r="V26" s="20">
        <v>159</v>
      </c>
    </row>
    <row r="27" spans="2:22" ht="20.100000000000001" customHeight="1" thickBot="1" x14ac:dyDescent="0.25">
      <c r="B27" s="6" t="s">
        <v>38</v>
      </c>
      <c r="C27" s="21">
        <v>2</v>
      </c>
      <c r="D27" s="21">
        <v>1</v>
      </c>
      <c r="E27" s="21">
        <v>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1</v>
      </c>
      <c r="R27" s="21">
        <v>1</v>
      </c>
      <c r="S27" s="21">
        <v>0</v>
      </c>
      <c r="T27" s="21">
        <v>0</v>
      </c>
      <c r="U27" s="21">
        <v>1</v>
      </c>
      <c r="V27" s="21">
        <v>8</v>
      </c>
    </row>
    <row r="28" spans="2:22" ht="20.100000000000001" customHeight="1" thickBot="1" x14ac:dyDescent="0.25">
      <c r="B28" s="7" t="s">
        <v>39</v>
      </c>
      <c r="C28" s="9">
        <f>SUM(C11:C27)</f>
        <v>2157</v>
      </c>
      <c r="D28" s="9">
        <f t="shared" ref="D28:V28" si="0">SUM(D11:D27)</f>
        <v>795</v>
      </c>
      <c r="E28" s="9">
        <f t="shared" si="0"/>
        <v>791</v>
      </c>
      <c r="F28" s="9">
        <f t="shared" si="0"/>
        <v>571</v>
      </c>
      <c r="G28" s="9">
        <f t="shared" si="0"/>
        <v>639</v>
      </c>
      <c r="H28" s="9">
        <f t="shared" si="0"/>
        <v>6</v>
      </c>
      <c r="I28" s="9">
        <f t="shared" si="0"/>
        <v>631</v>
      </c>
      <c r="J28" s="9">
        <f t="shared" si="0"/>
        <v>104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738</v>
      </c>
      <c r="R28" s="9">
        <f t="shared" si="0"/>
        <v>848</v>
      </c>
      <c r="S28" s="9">
        <f t="shared" si="0"/>
        <v>7</v>
      </c>
      <c r="T28" s="9">
        <f t="shared" si="0"/>
        <v>85</v>
      </c>
      <c r="U28" s="9">
        <f t="shared" si="0"/>
        <v>554</v>
      </c>
      <c r="V28" s="9">
        <f t="shared" si="0"/>
        <v>2034</v>
      </c>
    </row>
    <row r="29" spans="2:22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76" t="s">
        <v>80</v>
      </c>
      <c r="D9" s="69"/>
      <c r="E9" s="69"/>
      <c r="F9" s="77"/>
      <c r="G9" s="76" t="s">
        <v>81</v>
      </c>
      <c r="H9" s="69"/>
      <c r="I9" s="69"/>
      <c r="J9" s="77"/>
      <c r="K9" s="76" t="s">
        <v>82</v>
      </c>
      <c r="L9" s="69"/>
      <c r="M9" s="69"/>
      <c r="N9" s="77"/>
      <c r="O9" s="76" t="s">
        <v>83</v>
      </c>
      <c r="P9" s="69"/>
      <c r="Q9" s="69"/>
      <c r="R9" s="77"/>
      <c r="S9" s="76" t="s">
        <v>84</v>
      </c>
      <c r="T9" s="69"/>
      <c r="U9" s="69"/>
      <c r="V9" s="77"/>
      <c r="W9" s="76" t="s">
        <v>85</v>
      </c>
      <c r="X9" s="69"/>
      <c r="Y9" s="69"/>
      <c r="Z9" s="77"/>
      <c r="AA9" s="76" t="s">
        <v>86</v>
      </c>
      <c r="AB9" s="69"/>
      <c r="AC9" s="69"/>
      <c r="AD9" s="77"/>
      <c r="AE9" s="76" t="s">
        <v>87</v>
      </c>
      <c r="AF9" s="69"/>
      <c r="AG9" s="69"/>
      <c r="AH9" s="77"/>
      <c r="AI9" s="76" t="s">
        <v>88</v>
      </c>
      <c r="AJ9" s="69"/>
      <c r="AK9" s="69"/>
      <c r="AL9" s="77"/>
      <c r="AM9" s="76" t="s">
        <v>89</v>
      </c>
      <c r="AN9" s="69"/>
      <c r="AO9" s="69"/>
      <c r="AP9" s="77"/>
      <c r="AQ9" s="76" t="s">
        <v>90</v>
      </c>
      <c r="AR9" s="69"/>
      <c r="AS9" s="69"/>
      <c r="AT9" s="77"/>
      <c r="AU9" s="76" t="s">
        <v>255</v>
      </c>
      <c r="AV9" s="69"/>
      <c r="AW9" s="69"/>
      <c r="AX9" s="77"/>
      <c r="AY9" s="76" t="s">
        <v>91</v>
      </c>
      <c r="AZ9" s="69"/>
      <c r="BA9" s="69"/>
      <c r="BB9" s="77"/>
      <c r="BC9" s="76" t="s">
        <v>243</v>
      </c>
      <c r="BD9" s="69"/>
      <c r="BE9" s="69"/>
      <c r="BF9" s="77"/>
      <c r="BG9" s="76" t="s">
        <v>92</v>
      </c>
      <c r="BH9" s="69"/>
      <c r="BI9" s="69"/>
      <c r="BJ9" s="77"/>
      <c r="BK9" s="76" t="s">
        <v>93</v>
      </c>
      <c r="BL9" s="69"/>
      <c r="BM9" s="69"/>
      <c r="BN9" s="77"/>
      <c r="BO9" s="76" t="s">
        <v>94</v>
      </c>
      <c r="BP9" s="69"/>
      <c r="BQ9" s="69"/>
      <c r="BR9" s="77"/>
      <c r="BS9" s="76" t="s">
        <v>95</v>
      </c>
      <c r="BT9" s="69"/>
      <c r="BU9" s="69"/>
      <c r="BV9" s="77"/>
      <c r="BW9" s="76" t="s">
        <v>96</v>
      </c>
      <c r="BX9" s="69"/>
      <c r="BY9" s="69"/>
      <c r="BZ9" s="77"/>
      <c r="CA9" s="76" t="s">
        <v>97</v>
      </c>
      <c r="CB9" s="69"/>
      <c r="CC9" s="69"/>
      <c r="CD9" s="77"/>
      <c r="CE9" s="76" t="s">
        <v>244</v>
      </c>
      <c r="CF9" s="69"/>
      <c r="CG9" s="69"/>
      <c r="CH9" s="69"/>
      <c r="CI9" s="76" t="s">
        <v>245</v>
      </c>
      <c r="CJ9" s="69"/>
      <c r="CK9" s="69"/>
      <c r="CL9" s="69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65" t="s">
        <v>48</v>
      </c>
      <c r="AV10" s="65" t="s">
        <v>98</v>
      </c>
      <c r="AW10" s="65" t="s">
        <v>50</v>
      </c>
      <c r="AX10" s="65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61" t="s">
        <v>48</v>
      </c>
      <c r="BD10" s="61" t="s">
        <v>98</v>
      </c>
      <c r="BE10" s="61" t="s">
        <v>50</v>
      </c>
      <c r="BF10" s="61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61" t="s">
        <v>48</v>
      </c>
      <c r="CF10" s="61" t="s">
        <v>98</v>
      </c>
      <c r="CG10" s="61" t="s">
        <v>50</v>
      </c>
      <c r="CH10" s="61" t="s">
        <v>51</v>
      </c>
      <c r="CI10" s="61" t="s">
        <v>48</v>
      </c>
      <c r="CJ10" s="61" t="s">
        <v>98</v>
      </c>
      <c r="CK10" s="61" t="s">
        <v>50</v>
      </c>
      <c r="CL10" s="61" t="s">
        <v>51</v>
      </c>
    </row>
    <row r="11" spans="2:90" ht="20.100000000000001" customHeight="1" thickBot="1" x14ac:dyDescent="0.25">
      <c r="B11" s="3" t="s">
        <v>22</v>
      </c>
      <c r="C11" s="19">
        <v>849</v>
      </c>
      <c r="D11" s="19">
        <v>4</v>
      </c>
      <c r="E11" s="19">
        <v>638</v>
      </c>
      <c r="F11" s="19">
        <v>3038</v>
      </c>
      <c r="G11" s="19">
        <v>5</v>
      </c>
      <c r="H11" s="19">
        <v>0</v>
      </c>
      <c r="I11" s="19">
        <v>3</v>
      </c>
      <c r="J11" s="19">
        <v>22</v>
      </c>
      <c r="K11" s="19">
        <v>3</v>
      </c>
      <c r="L11" s="19">
        <v>0</v>
      </c>
      <c r="M11" s="19">
        <v>1</v>
      </c>
      <c r="N11" s="19">
        <v>5</v>
      </c>
      <c r="O11" s="19">
        <v>1</v>
      </c>
      <c r="P11" s="19">
        <v>0</v>
      </c>
      <c r="Q11" s="19">
        <v>0</v>
      </c>
      <c r="R11" s="19">
        <v>3</v>
      </c>
      <c r="S11" s="19">
        <v>10</v>
      </c>
      <c r="T11" s="19">
        <v>1</v>
      </c>
      <c r="U11" s="19">
        <v>25</v>
      </c>
      <c r="V11" s="19">
        <v>19</v>
      </c>
      <c r="W11" s="19">
        <v>286</v>
      </c>
      <c r="X11" s="19">
        <v>0</v>
      </c>
      <c r="Y11" s="19">
        <v>222</v>
      </c>
      <c r="Z11" s="19">
        <v>994</v>
      </c>
      <c r="AA11" s="19">
        <v>1</v>
      </c>
      <c r="AB11" s="19">
        <v>0</v>
      </c>
      <c r="AC11" s="19">
        <v>0</v>
      </c>
      <c r="AD11" s="19">
        <v>4</v>
      </c>
      <c r="AE11" s="19">
        <v>7</v>
      </c>
      <c r="AF11" s="19">
        <v>0</v>
      </c>
      <c r="AG11" s="19">
        <v>5</v>
      </c>
      <c r="AH11" s="19">
        <v>28</v>
      </c>
      <c r="AI11" s="19">
        <v>0</v>
      </c>
      <c r="AJ11" s="19">
        <v>0</v>
      </c>
      <c r="AK11" s="19">
        <v>0</v>
      </c>
      <c r="AL11" s="19">
        <v>0</v>
      </c>
      <c r="AM11" s="19">
        <v>17</v>
      </c>
      <c r="AN11" s="19">
        <v>0</v>
      </c>
      <c r="AO11" s="19">
        <v>10</v>
      </c>
      <c r="AP11" s="19">
        <v>19</v>
      </c>
      <c r="AQ11" s="19">
        <v>156</v>
      </c>
      <c r="AR11" s="19">
        <v>0</v>
      </c>
      <c r="AS11" s="19">
        <v>118</v>
      </c>
      <c r="AT11" s="19">
        <v>510</v>
      </c>
      <c r="AU11" s="19">
        <v>5</v>
      </c>
      <c r="AV11" s="19">
        <v>0</v>
      </c>
      <c r="AW11" s="19">
        <v>4</v>
      </c>
      <c r="AX11" s="19">
        <v>11</v>
      </c>
      <c r="AY11" s="19">
        <v>17</v>
      </c>
      <c r="AZ11" s="19">
        <v>0</v>
      </c>
      <c r="BA11" s="19">
        <v>12</v>
      </c>
      <c r="BB11" s="19">
        <v>52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1</v>
      </c>
      <c r="BL11" s="19">
        <v>0</v>
      </c>
      <c r="BM11" s="19">
        <v>0</v>
      </c>
      <c r="BN11" s="19">
        <v>6</v>
      </c>
      <c r="BO11" s="19">
        <v>0</v>
      </c>
      <c r="BP11" s="19">
        <v>0</v>
      </c>
      <c r="BQ11" s="19">
        <v>0</v>
      </c>
      <c r="BR11" s="19">
        <v>0</v>
      </c>
      <c r="BS11" s="19">
        <v>41</v>
      </c>
      <c r="BT11" s="19">
        <v>0</v>
      </c>
      <c r="BU11" s="19">
        <v>33</v>
      </c>
      <c r="BV11" s="19">
        <v>166</v>
      </c>
      <c r="BW11" s="19">
        <v>16</v>
      </c>
      <c r="BX11" s="19">
        <v>3</v>
      </c>
      <c r="BY11" s="19">
        <v>17</v>
      </c>
      <c r="BZ11" s="19">
        <v>59</v>
      </c>
      <c r="CA11" s="19">
        <v>283</v>
      </c>
      <c r="CB11" s="19">
        <v>0</v>
      </c>
      <c r="CC11" s="19">
        <v>188</v>
      </c>
      <c r="CD11" s="19">
        <v>1145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</row>
    <row r="12" spans="2:90" ht="20.100000000000001" customHeight="1" thickBot="1" x14ac:dyDescent="0.25">
      <c r="B12" s="4" t="s">
        <v>23</v>
      </c>
      <c r="C12" s="20">
        <v>107</v>
      </c>
      <c r="D12" s="20">
        <v>2</v>
      </c>
      <c r="E12" s="20">
        <v>92</v>
      </c>
      <c r="F12" s="20">
        <v>203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11</v>
      </c>
      <c r="T12" s="20">
        <v>2</v>
      </c>
      <c r="U12" s="20">
        <v>12</v>
      </c>
      <c r="V12" s="20">
        <v>9</v>
      </c>
      <c r="W12" s="20">
        <v>28</v>
      </c>
      <c r="X12" s="20">
        <v>0</v>
      </c>
      <c r="Y12" s="20">
        <v>29</v>
      </c>
      <c r="Z12" s="20">
        <v>64</v>
      </c>
      <c r="AA12" s="20">
        <v>1</v>
      </c>
      <c r="AB12" s="20">
        <v>0</v>
      </c>
      <c r="AC12" s="20">
        <v>1</v>
      </c>
      <c r="AD12" s="20">
        <v>0</v>
      </c>
      <c r="AE12" s="20">
        <v>2</v>
      </c>
      <c r="AF12" s="20">
        <v>0</v>
      </c>
      <c r="AG12" s="20">
        <v>2</v>
      </c>
      <c r="AH12" s="20">
        <v>2</v>
      </c>
      <c r="AI12" s="20">
        <v>0</v>
      </c>
      <c r="AJ12" s="20">
        <v>0</v>
      </c>
      <c r="AK12" s="20">
        <v>0</v>
      </c>
      <c r="AL12" s="20">
        <v>0</v>
      </c>
      <c r="AM12" s="20">
        <v>4</v>
      </c>
      <c r="AN12" s="20">
        <v>0</v>
      </c>
      <c r="AO12" s="20">
        <v>4</v>
      </c>
      <c r="AP12" s="20">
        <v>2</v>
      </c>
      <c r="AQ12" s="20">
        <v>19</v>
      </c>
      <c r="AR12" s="20">
        <v>0</v>
      </c>
      <c r="AS12" s="20">
        <v>9</v>
      </c>
      <c r="AT12" s="20">
        <v>43</v>
      </c>
      <c r="AU12" s="20">
        <v>0</v>
      </c>
      <c r="AV12" s="20">
        <v>0</v>
      </c>
      <c r="AW12" s="20">
        <v>0</v>
      </c>
      <c r="AX12" s="20">
        <v>0</v>
      </c>
      <c r="AY12" s="20">
        <v>5</v>
      </c>
      <c r="AZ12" s="20">
        <v>0</v>
      </c>
      <c r="BA12" s="20">
        <v>4</v>
      </c>
      <c r="BB12" s="20">
        <v>16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5</v>
      </c>
      <c r="BT12" s="20">
        <v>0</v>
      </c>
      <c r="BU12" s="20">
        <v>4</v>
      </c>
      <c r="BV12" s="20">
        <v>3</v>
      </c>
      <c r="BW12" s="20">
        <v>3</v>
      </c>
      <c r="BX12" s="20">
        <v>0</v>
      </c>
      <c r="BY12" s="20">
        <v>4</v>
      </c>
      <c r="BZ12" s="20">
        <v>2</v>
      </c>
      <c r="CA12" s="20">
        <v>29</v>
      </c>
      <c r="CB12" s="20">
        <v>0</v>
      </c>
      <c r="CC12" s="20">
        <v>23</v>
      </c>
      <c r="CD12" s="20">
        <v>62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</row>
    <row r="13" spans="2:90" ht="20.100000000000001" customHeight="1" thickBot="1" x14ac:dyDescent="0.25">
      <c r="B13" s="4" t="s">
        <v>24</v>
      </c>
      <c r="C13" s="20">
        <v>80</v>
      </c>
      <c r="D13" s="20">
        <v>2</v>
      </c>
      <c r="E13" s="20">
        <v>63</v>
      </c>
      <c r="F13" s="20">
        <v>194</v>
      </c>
      <c r="G13" s="20">
        <v>1</v>
      </c>
      <c r="H13" s="20">
        <v>0</v>
      </c>
      <c r="I13" s="20">
        <v>0</v>
      </c>
      <c r="J13" s="20">
        <v>1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3</v>
      </c>
      <c r="T13" s="20">
        <v>0</v>
      </c>
      <c r="U13" s="20">
        <v>2</v>
      </c>
      <c r="V13" s="20">
        <v>2</v>
      </c>
      <c r="W13" s="20">
        <v>29</v>
      </c>
      <c r="X13" s="20">
        <v>0</v>
      </c>
      <c r="Y13" s="20">
        <v>21</v>
      </c>
      <c r="Z13" s="20">
        <v>74</v>
      </c>
      <c r="AA13" s="20">
        <v>1</v>
      </c>
      <c r="AB13" s="20">
        <v>1</v>
      </c>
      <c r="AC13" s="20">
        <v>2</v>
      </c>
      <c r="AD13" s="20">
        <v>0</v>
      </c>
      <c r="AE13" s="20">
        <v>2</v>
      </c>
      <c r="AF13" s="20">
        <v>0</v>
      </c>
      <c r="AG13" s="20">
        <v>2</v>
      </c>
      <c r="AH13" s="20">
        <v>1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11</v>
      </c>
      <c r="AR13" s="20">
        <v>0</v>
      </c>
      <c r="AS13" s="20">
        <v>11</v>
      </c>
      <c r="AT13" s="20">
        <v>35</v>
      </c>
      <c r="AU13" s="20">
        <v>0</v>
      </c>
      <c r="AV13" s="20">
        <v>0</v>
      </c>
      <c r="AW13" s="20">
        <v>0</v>
      </c>
      <c r="AX13" s="20">
        <v>0</v>
      </c>
      <c r="AY13" s="20">
        <v>3</v>
      </c>
      <c r="AZ13" s="20">
        <v>0</v>
      </c>
      <c r="BA13" s="20">
        <v>3</v>
      </c>
      <c r="BB13" s="20">
        <v>3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1</v>
      </c>
      <c r="BL13" s="20">
        <v>0</v>
      </c>
      <c r="BM13" s="20">
        <v>1</v>
      </c>
      <c r="BN13" s="20">
        <v>1</v>
      </c>
      <c r="BO13" s="20">
        <v>0</v>
      </c>
      <c r="BP13" s="20">
        <v>0</v>
      </c>
      <c r="BQ13" s="20">
        <v>0</v>
      </c>
      <c r="BR13" s="20">
        <v>0</v>
      </c>
      <c r="BS13" s="20">
        <v>2</v>
      </c>
      <c r="BT13" s="20">
        <v>0</v>
      </c>
      <c r="BU13" s="20">
        <v>1</v>
      </c>
      <c r="BV13" s="20">
        <v>8</v>
      </c>
      <c r="BW13" s="20">
        <v>6</v>
      </c>
      <c r="BX13" s="20">
        <v>0</v>
      </c>
      <c r="BY13" s="20">
        <v>6</v>
      </c>
      <c r="BZ13" s="20">
        <v>5</v>
      </c>
      <c r="CA13" s="20">
        <v>21</v>
      </c>
      <c r="CB13" s="20">
        <v>1</v>
      </c>
      <c r="CC13" s="20">
        <v>14</v>
      </c>
      <c r="CD13" s="20">
        <v>64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</row>
    <row r="14" spans="2:90" ht="20.100000000000001" customHeight="1" thickBot="1" x14ac:dyDescent="0.25">
      <c r="B14" s="4" t="s">
        <v>25</v>
      </c>
      <c r="C14" s="20">
        <v>119</v>
      </c>
      <c r="D14" s="20">
        <v>4</v>
      </c>
      <c r="E14" s="20">
        <v>109</v>
      </c>
      <c r="F14" s="20">
        <v>429</v>
      </c>
      <c r="G14" s="20">
        <v>0</v>
      </c>
      <c r="H14" s="20">
        <v>0</v>
      </c>
      <c r="I14" s="20">
        <v>0</v>
      </c>
      <c r="J14" s="20">
        <v>2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5</v>
      </c>
      <c r="T14" s="20">
        <v>2</v>
      </c>
      <c r="U14" s="20">
        <v>8</v>
      </c>
      <c r="V14" s="20">
        <v>8</v>
      </c>
      <c r="W14" s="20">
        <v>37</v>
      </c>
      <c r="X14" s="20">
        <v>0</v>
      </c>
      <c r="Y14" s="20">
        <v>23</v>
      </c>
      <c r="Z14" s="20">
        <v>188</v>
      </c>
      <c r="AA14" s="20">
        <v>1</v>
      </c>
      <c r="AB14" s="20">
        <v>0</v>
      </c>
      <c r="AC14" s="20">
        <v>1</v>
      </c>
      <c r="AD14" s="20">
        <v>1</v>
      </c>
      <c r="AE14" s="20">
        <v>1</v>
      </c>
      <c r="AF14" s="20">
        <v>0</v>
      </c>
      <c r="AG14" s="20">
        <v>0</v>
      </c>
      <c r="AH14" s="20">
        <v>6</v>
      </c>
      <c r="AI14" s="20">
        <v>0</v>
      </c>
      <c r="AJ14" s="20">
        <v>0</v>
      </c>
      <c r="AK14" s="20">
        <v>0</v>
      </c>
      <c r="AL14" s="20">
        <v>0</v>
      </c>
      <c r="AM14" s="20">
        <v>2</v>
      </c>
      <c r="AN14" s="20">
        <v>0</v>
      </c>
      <c r="AO14" s="20">
        <v>2</v>
      </c>
      <c r="AP14" s="20">
        <v>3</v>
      </c>
      <c r="AQ14" s="20">
        <v>29</v>
      </c>
      <c r="AR14" s="20">
        <v>0</v>
      </c>
      <c r="AS14" s="20">
        <v>29</v>
      </c>
      <c r="AT14" s="20">
        <v>79</v>
      </c>
      <c r="AU14" s="20">
        <v>0</v>
      </c>
      <c r="AV14" s="20">
        <v>0</v>
      </c>
      <c r="AW14" s="20">
        <v>1</v>
      </c>
      <c r="AX14" s="20">
        <v>0</v>
      </c>
      <c r="AY14" s="20">
        <v>1</v>
      </c>
      <c r="AZ14" s="20">
        <v>0</v>
      </c>
      <c r="BA14" s="20">
        <v>2</v>
      </c>
      <c r="BB14" s="20">
        <v>3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4</v>
      </c>
      <c r="BT14" s="20">
        <v>0</v>
      </c>
      <c r="BU14" s="20">
        <v>2</v>
      </c>
      <c r="BV14" s="20">
        <v>3</v>
      </c>
      <c r="BW14" s="20">
        <v>2</v>
      </c>
      <c r="BX14" s="20">
        <v>2</v>
      </c>
      <c r="BY14" s="20">
        <v>7</v>
      </c>
      <c r="BZ14" s="20">
        <v>4</v>
      </c>
      <c r="CA14" s="20">
        <v>37</v>
      </c>
      <c r="CB14" s="20">
        <v>0</v>
      </c>
      <c r="CC14" s="20">
        <v>34</v>
      </c>
      <c r="CD14" s="20">
        <v>132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</row>
    <row r="15" spans="2:90" ht="20.100000000000001" customHeight="1" thickBot="1" x14ac:dyDescent="0.25">
      <c r="B15" s="4" t="s">
        <v>26</v>
      </c>
      <c r="C15" s="20">
        <v>224</v>
      </c>
      <c r="D15" s="20">
        <v>4</v>
      </c>
      <c r="E15" s="20">
        <v>246</v>
      </c>
      <c r="F15" s="20">
        <v>797</v>
      </c>
      <c r="G15" s="20">
        <v>0</v>
      </c>
      <c r="H15" s="20">
        <v>0</v>
      </c>
      <c r="I15" s="20">
        <v>1</v>
      </c>
      <c r="J15" s="20">
        <v>9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3</v>
      </c>
      <c r="T15" s="20">
        <v>3</v>
      </c>
      <c r="U15" s="20">
        <v>3</v>
      </c>
      <c r="V15" s="20">
        <v>14</v>
      </c>
      <c r="W15" s="20">
        <v>75</v>
      </c>
      <c r="X15" s="20">
        <v>0</v>
      </c>
      <c r="Y15" s="20">
        <v>70</v>
      </c>
      <c r="Z15" s="20">
        <v>248</v>
      </c>
      <c r="AA15" s="20">
        <v>0</v>
      </c>
      <c r="AB15" s="20">
        <v>0</v>
      </c>
      <c r="AC15" s="20">
        <v>0</v>
      </c>
      <c r="AD15" s="20">
        <v>1</v>
      </c>
      <c r="AE15" s="20">
        <v>2</v>
      </c>
      <c r="AF15" s="20">
        <v>0</v>
      </c>
      <c r="AG15" s="20">
        <v>1</v>
      </c>
      <c r="AH15" s="20">
        <v>11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1</v>
      </c>
      <c r="AO15" s="20">
        <v>2</v>
      </c>
      <c r="AP15" s="20">
        <v>5</v>
      </c>
      <c r="AQ15" s="20">
        <v>34</v>
      </c>
      <c r="AR15" s="20">
        <v>0</v>
      </c>
      <c r="AS15" s="20">
        <v>31</v>
      </c>
      <c r="AT15" s="20">
        <v>162</v>
      </c>
      <c r="AU15" s="20">
        <v>1</v>
      </c>
      <c r="AV15" s="20">
        <v>0</v>
      </c>
      <c r="AW15" s="20">
        <v>1</v>
      </c>
      <c r="AX15" s="20">
        <v>3</v>
      </c>
      <c r="AY15" s="20">
        <v>2</v>
      </c>
      <c r="AZ15" s="20">
        <v>0</v>
      </c>
      <c r="BA15" s="20">
        <v>2</v>
      </c>
      <c r="BB15" s="20">
        <v>2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8</v>
      </c>
      <c r="BT15" s="20">
        <v>0</v>
      </c>
      <c r="BU15" s="20">
        <v>7</v>
      </c>
      <c r="BV15" s="20">
        <v>30</v>
      </c>
      <c r="BW15" s="20">
        <v>16</v>
      </c>
      <c r="BX15" s="20">
        <v>0</v>
      </c>
      <c r="BY15" s="20">
        <v>20</v>
      </c>
      <c r="BZ15" s="20">
        <v>39</v>
      </c>
      <c r="CA15" s="20">
        <v>83</v>
      </c>
      <c r="CB15" s="20">
        <v>0</v>
      </c>
      <c r="CC15" s="20">
        <v>108</v>
      </c>
      <c r="CD15" s="20">
        <v>273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</row>
    <row r="16" spans="2:90" ht="20.100000000000001" customHeight="1" thickBot="1" x14ac:dyDescent="0.25">
      <c r="B16" s="4" t="s">
        <v>27</v>
      </c>
      <c r="C16" s="20">
        <v>34</v>
      </c>
      <c r="D16" s="20">
        <v>1</v>
      </c>
      <c r="E16" s="20">
        <v>31</v>
      </c>
      <c r="F16" s="20">
        <v>118</v>
      </c>
      <c r="G16" s="20">
        <v>0</v>
      </c>
      <c r="H16" s="20">
        <v>0</v>
      </c>
      <c r="I16" s="20">
        <v>0</v>
      </c>
      <c r="J16" s="20">
        <v>1</v>
      </c>
      <c r="K16" s="20">
        <v>0</v>
      </c>
      <c r="L16" s="20">
        <v>0</v>
      </c>
      <c r="M16" s="20">
        <v>0</v>
      </c>
      <c r="N16" s="20">
        <v>2</v>
      </c>
      <c r="O16" s="20">
        <v>0</v>
      </c>
      <c r="P16" s="20">
        <v>0</v>
      </c>
      <c r="Q16" s="20">
        <v>0</v>
      </c>
      <c r="R16" s="20">
        <v>0</v>
      </c>
      <c r="S16" s="20">
        <v>1</v>
      </c>
      <c r="T16" s="20">
        <v>0</v>
      </c>
      <c r="U16" s="20">
        <v>2</v>
      </c>
      <c r="V16" s="20">
        <v>2</v>
      </c>
      <c r="W16" s="20">
        <v>10</v>
      </c>
      <c r="X16" s="20">
        <v>0</v>
      </c>
      <c r="Y16" s="20">
        <v>11</v>
      </c>
      <c r="Z16" s="20">
        <v>34</v>
      </c>
      <c r="AA16" s="20">
        <v>1</v>
      </c>
      <c r="AB16" s="20">
        <v>0</v>
      </c>
      <c r="AC16" s="20">
        <v>1</v>
      </c>
      <c r="AD16" s="20">
        <v>0</v>
      </c>
      <c r="AE16" s="20">
        <v>0</v>
      </c>
      <c r="AF16" s="20">
        <v>0</v>
      </c>
      <c r="AG16" s="20">
        <v>1</v>
      </c>
      <c r="AH16" s="20">
        <v>1</v>
      </c>
      <c r="AI16" s="20">
        <v>0</v>
      </c>
      <c r="AJ16" s="20">
        <v>0</v>
      </c>
      <c r="AK16" s="20">
        <v>0</v>
      </c>
      <c r="AL16" s="20">
        <v>0</v>
      </c>
      <c r="AM16" s="20">
        <v>2</v>
      </c>
      <c r="AN16" s="20">
        <v>0</v>
      </c>
      <c r="AO16" s="20">
        <v>3</v>
      </c>
      <c r="AP16" s="20">
        <v>0</v>
      </c>
      <c r="AQ16" s="20">
        <v>4</v>
      </c>
      <c r="AR16" s="20">
        <v>0</v>
      </c>
      <c r="AS16" s="20">
        <v>4</v>
      </c>
      <c r="AT16" s="20">
        <v>19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5</v>
      </c>
      <c r="BT16" s="20">
        <v>0</v>
      </c>
      <c r="BU16" s="20">
        <v>2</v>
      </c>
      <c r="BV16" s="20">
        <v>13</v>
      </c>
      <c r="BW16" s="20">
        <v>1</v>
      </c>
      <c r="BX16" s="20">
        <v>1</v>
      </c>
      <c r="BY16" s="20">
        <v>0</v>
      </c>
      <c r="BZ16" s="20">
        <v>7</v>
      </c>
      <c r="CA16" s="20">
        <v>10</v>
      </c>
      <c r="CB16" s="20">
        <v>0</v>
      </c>
      <c r="CC16" s="20">
        <v>7</v>
      </c>
      <c r="CD16" s="20">
        <v>39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</row>
    <row r="17" spans="2:90" ht="20.100000000000001" customHeight="1" thickBot="1" x14ac:dyDescent="0.25">
      <c r="B17" s="4" t="s">
        <v>28</v>
      </c>
      <c r="C17" s="20">
        <v>135</v>
      </c>
      <c r="D17" s="20">
        <v>1</v>
      </c>
      <c r="E17" s="20">
        <v>125</v>
      </c>
      <c r="F17" s="20">
        <v>373</v>
      </c>
      <c r="G17" s="20">
        <v>1</v>
      </c>
      <c r="H17" s="20">
        <v>0</v>
      </c>
      <c r="I17" s="20">
        <v>1</v>
      </c>
      <c r="J17" s="20">
        <v>4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4</v>
      </c>
      <c r="T17" s="20">
        <v>1</v>
      </c>
      <c r="U17" s="20">
        <v>5</v>
      </c>
      <c r="V17" s="20">
        <v>2</v>
      </c>
      <c r="W17" s="20">
        <v>50</v>
      </c>
      <c r="X17" s="20">
        <v>0</v>
      </c>
      <c r="Y17" s="20">
        <v>36</v>
      </c>
      <c r="Z17" s="20">
        <v>136</v>
      </c>
      <c r="AA17" s="20">
        <v>0</v>
      </c>
      <c r="AB17" s="20">
        <v>0</v>
      </c>
      <c r="AC17" s="20">
        <v>0</v>
      </c>
      <c r="AD17" s="20">
        <v>0</v>
      </c>
      <c r="AE17" s="20">
        <v>1</v>
      </c>
      <c r="AF17" s="20">
        <v>0</v>
      </c>
      <c r="AG17" s="20">
        <v>1</v>
      </c>
      <c r="AH17" s="20">
        <v>2</v>
      </c>
      <c r="AI17" s="20">
        <v>0</v>
      </c>
      <c r="AJ17" s="20">
        <v>0</v>
      </c>
      <c r="AK17" s="20">
        <v>0</v>
      </c>
      <c r="AL17" s="20">
        <v>0</v>
      </c>
      <c r="AM17" s="20">
        <v>3</v>
      </c>
      <c r="AN17" s="20">
        <v>0</v>
      </c>
      <c r="AO17" s="20">
        <v>6</v>
      </c>
      <c r="AP17" s="20">
        <v>0</v>
      </c>
      <c r="AQ17" s="20">
        <v>33</v>
      </c>
      <c r="AR17" s="20">
        <v>0</v>
      </c>
      <c r="AS17" s="20">
        <v>25</v>
      </c>
      <c r="AT17" s="20">
        <v>70</v>
      </c>
      <c r="AU17" s="20">
        <v>0</v>
      </c>
      <c r="AV17" s="20">
        <v>0</v>
      </c>
      <c r="AW17" s="20">
        <v>0</v>
      </c>
      <c r="AX17" s="20">
        <v>0</v>
      </c>
      <c r="AY17" s="20">
        <v>4</v>
      </c>
      <c r="AZ17" s="20">
        <v>0</v>
      </c>
      <c r="BA17" s="20">
        <v>5</v>
      </c>
      <c r="BB17" s="20">
        <v>6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5</v>
      </c>
      <c r="BT17" s="20">
        <v>0</v>
      </c>
      <c r="BU17" s="20">
        <v>6</v>
      </c>
      <c r="BV17" s="20">
        <v>28</v>
      </c>
      <c r="BW17" s="20">
        <v>1</v>
      </c>
      <c r="BX17" s="20">
        <v>0</v>
      </c>
      <c r="BY17" s="20">
        <v>5</v>
      </c>
      <c r="BZ17" s="20">
        <v>5</v>
      </c>
      <c r="CA17" s="20">
        <v>33</v>
      </c>
      <c r="CB17" s="20">
        <v>0</v>
      </c>
      <c r="CC17" s="20">
        <v>35</v>
      </c>
      <c r="CD17" s="20">
        <v>120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</row>
    <row r="18" spans="2:90" ht="20.100000000000001" customHeight="1" thickBot="1" x14ac:dyDescent="0.25">
      <c r="B18" s="4" t="s">
        <v>29</v>
      </c>
      <c r="C18" s="20">
        <v>158</v>
      </c>
      <c r="D18" s="20">
        <v>4</v>
      </c>
      <c r="E18" s="20">
        <v>88</v>
      </c>
      <c r="F18" s="20">
        <v>948</v>
      </c>
      <c r="G18" s="20">
        <v>0</v>
      </c>
      <c r="H18" s="20">
        <v>0</v>
      </c>
      <c r="I18" s="20">
        <v>0</v>
      </c>
      <c r="J18" s="20">
        <v>5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4</v>
      </c>
      <c r="T18" s="20">
        <v>0</v>
      </c>
      <c r="U18" s="20">
        <v>4</v>
      </c>
      <c r="V18" s="20">
        <v>12</v>
      </c>
      <c r="W18" s="20">
        <v>56</v>
      </c>
      <c r="X18" s="20">
        <v>0</v>
      </c>
      <c r="Y18" s="20">
        <v>33</v>
      </c>
      <c r="Z18" s="20">
        <v>359</v>
      </c>
      <c r="AA18" s="20">
        <v>0</v>
      </c>
      <c r="AB18" s="20">
        <v>0</v>
      </c>
      <c r="AC18" s="20">
        <v>0</v>
      </c>
      <c r="AD18" s="20">
        <v>1</v>
      </c>
      <c r="AE18" s="20">
        <v>0</v>
      </c>
      <c r="AF18" s="20">
        <v>0</v>
      </c>
      <c r="AG18" s="20">
        <v>1</v>
      </c>
      <c r="AH18" s="20">
        <v>4</v>
      </c>
      <c r="AI18" s="20">
        <v>0</v>
      </c>
      <c r="AJ18" s="20">
        <v>0</v>
      </c>
      <c r="AK18" s="20">
        <v>0</v>
      </c>
      <c r="AL18" s="20">
        <v>0</v>
      </c>
      <c r="AM18" s="20">
        <v>2</v>
      </c>
      <c r="AN18" s="20">
        <v>1</v>
      </c>
      <c r="AO18" s="20">
        <v>1</v>
      </c>
      <c r="AP18" s="20">
        <v>6</v>
      </c>
      <c r="AQ18" s="20">
        <v>26</v>
      </c>
      <c r="AR18" s="20">
        <v>1</v>
      </c>
      <c r="AS18" s="20">
        <v>16</v>
      </c>
      <c r="AT18" s="20">
        <v>143</v>
      </c>
      <c r="AU18" s="20">
        <v>0</v>
      </c>
      <c r="AV18" s="20">
        <v>0</v>
      </c>
      <c r="AW18" s="20">
        <v>0</v>
      </c>
      <c r="AX18" s="20">
        <v>3</v>
      </c>
      <c r="AY18" s="20">
        <v>1</v>
      </c>
      <c r="AZ18" s="20">
        <v>0</v>
      </c>
      <c r="BA18" s="20">
        <v>1</v>
      </c>
      <c r="BB18" s="20">
        <v>2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4</v>
      </c>
      <c r="BT18" s="20">
        <v>0</v>
      </c>
      <c r="BU18" s="20">
        <v>0</v>
      </c>
      <c r="BV18" s="20">
        <v>33</v>
      </c>
      <c r="BW18" s="20">
        <v>6</v>
      </c>
      <c r="BX18" s="20">
        <v>2</v>
      </c>
      <c r="BY18" s="20">
        <v>6</v>
      </c>
      <c r="BZ18" s="20">
        <v>12</v>
      </c>
      <c r="CA18" s="20">
        <v>59</v>
      </c>
      <c r="CB18" s="20">
        <v>0</v>
      </c>
      <c r="CC18" s="20">
        <v>26</v>
      </c>
      <c r="CD18" s="20">
        <v>368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</row>
    <row r="19" spans="2:90" ht="20.100000000000001" customHeight="1" thickBot="1" x14ac:dyDescent="0.25">
      <c r="B19" s="4" t="s">
        <v>30</v>
      </c>
      <c r="C19" s="20">
        <v>570</v>
      </c>
      <c r="D19" s="20">
        <v>10</v>
      </c>
      <c r="E19" s="20">
        <v>430</v>
      </c>
      <c r="F19" s="20">
        <v>2495</v>
      </c>
      <c r="G19" s="20">
        <v>3</v>
      </c>
      <c r="H19" s="20">
        <v>0</v>
      </c>
      <c r="I19" s="20">
        <v>4</v>
      </c>
      <c r="J19" s="20">
        <v>15</v>
      </c>
      <c r="K19" s="20">
        <v>2</v>
      </c>
      <c r="L19" s="20">
        <v>0</v>
      </c>
      <c r="M19" s="20">
        <v>1</v>
      </c>
      <c r="N19" s="20">
        <v>2</v>
      </c>
      <c r="O19" s="20">
        <v>0</v>
      </c>
      <c r="P19" s="20">
        <v>0</v>
      </c>
      <c r="Q19" s="20">
        <v>0</v>
      </c>
      <c r="R19" s="20">
        <v>0</v>
      </c>
      <c r="S19" s="20">
        <v>16</v>
      </c>
      <c r="T19" s="20">
        <v>5</v>
      </c>
      <c r="U19" s="20">
        <v>17</v>
      </c>
      <c r="V19" s="20">
        <v>23</v>
      </c>
      <c r="W19" s="20">
        <v>169</v>
      </c>
      <c r="X19" s="20">
        <v>0</v>
      </c>
      <c r="Y19" s="20">
        <v>155</v>
      </c>
      <c r="Z19" s="20">
        <v>914</v>
      </c>
      <c r="AA19" s="20">
        <v>1</v>
      </c>
      <c r="AB19" s="20">
        <v>0</v>
      </c>
      <c r="AC19" s="20">
        <v>2</v>
      </c>
      <c r="AD19" s="20">
        <v>2</v>
      </c>
      <c r="AE19" s="20">
        <v>7</v>
      </c>
      <c r="AF19" s="20">
        <v>0</v>
      </c>
      <c r="AG19" s="20">
        <v>7</v>
      </c>
      <c r="AH19" s="20">
        <v>41</v>
      </c>
      <c r="AI19" s="20">
        <v>0</v>
      </c>
      <c r="AJ19" s="20">
        <v>0</v>
      </c>
      <c r="AK19" s="20">
        <v>0</v>
      </c>
      <c r="AL19" s="20">
        <v>0</v>
      </c>
      <c r="AM19" s="20">
        <v>19</v>
      </c>
      <c r="AN19" s="20">
        <v>0</v>
      </c>
      <c r="AO19" s="20">
        <v>12</v>
      </c>
      <c r="AP19" s="20">
        <v>35</v>
      </c>
      <c r="AQ19" s="20">
        <v>100</v>
      </c>
      <c r="AR19" s="20">
        <v>0</v>
      </c>
      <c r="AS19" s="20">
        <v>54</v>
      </c>
      <c r="AT19" s="20">
        <v>421</v>
      </c>
      <c r="AU19" s="20">
        <v>1</v>
      </c>
      <c r="AV19" s="20">
        <v>0</v>
      </c>
      <c r="AW19" s="20">
        <v>2</v>
      </c>
      <c r="AX19" s="20">
        <v>6</v>
      </c>
      <c r="AY19" s="20">
        <v>20</v>
      </c>
      <c r="AZ19" s="20">
        <v>0</v>
      </c>
      <c r="BA19" s="20">
        <v>32</v>
      </c>
      <c r="BB19" s="20">
        <v>38</v>
      </c>
      <c r="BC19" s="20">
        <v>1</v>
      </c>
      <c r="BD19" s="20">
        <v>0</v>
      </c>
      <c r="BE19" s="20">
        <v>1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6</v>
      </c>
      <c r="BL19" s="20">
        <v>0</v>
      </c>
      <c r="BM19" s="20">
        <v>0</v>
      </c>
      <c r="BN19" s="20">
        <v>15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3</v>
      </c>
      <c r="BV19" s="20">
        <v>13</v>
      </c>
      <c r="BW19" s="20">
        <v>15</v>
      </c>
      <c r="BX19" s="20">
        <v>5</v>
      </c>
      <c r="BY19" s="20">
        <v>21</v>
      </c>
      <c r="BZ19" s="20">
        <v>35</v>
      </c>
      <c r="CA19" s="20">
        <v>207</v>
      </c>
      <c r="CB19" s="20">
        <v>0</v>
      </c>
      <c r="CC19" s="20">
        <v>114</v>
      </c>
      <c r="CD19" s="20">
        <v>928</v>
      </c>
      <c r="CE19" s="20">
        <v>0</v>
      </c>
      <c r="CF19" s="20">
        <v>0</v>
      </c>
      <c r="CG19" s="20">
        <v>0</v>
      </c>
      <c r="CH19" s="20">
        <v>0</v>
      </c>
      <c r="CI19" s="20">
        <v>3</v>
      </c>
      <c r="CJ19" s="20">
        <v>0</v>
      </c>
      <c r="CK19" s="20">
        <v>5</v>
      </c>
      <c r="CL19" s="20">
        <v>7</v>
      </c>
    </row>
    <row r="20" spans="2:90" ht="20.100000000000001" customHeight="1" thickBot="1" x14ac:dyDescent="0.25">
      <c r="B20" s="4" t="s">
        <v>31</v>
      </c>
      <c r="C20" s="20">
        <v>521</v>
      </c>
      <c r="D20" s="20">
        <v>8</v>
      </c>
      <c r="E20" s="20">
        <v>399</v>
      </c>
      <c r="F20" s="20">
        <v>1803</v>
      </c>
      <c r="G20" s="20">
        <v>6</v>
      </c>
      <c r="H20" s="20">
        <v>0</v>
      </c>
      <c r="I20" s="20">
        <v>5</v>
      </c>
      <c r="J20" s="20">
        <v>20</v>
      </c>
      <c r="K20" s="20">
        <v>5</v>
      </c>
      <c r="L20" s="20">
        <v>0</v>
      </c>
      <c r="M20" s="20">
        <v>1</v>
      </c>
      <c r="N20" s="20">
        <v>11</v>
      </c>
      <c r="O20" s="20">
        <v>0</v>
      </c>
      <c r="P20" s="20">
        <v>0</v>
      </c>
      <c r="Q20" s="20">
        <v>0</v>
      </c>
      <c r="R20" s="20">
        <v>1</v>
      </c>
      <c r="S20" s="20">
        <v>14</v>
      </c>
      <c r="T20" s="20">
        <v>7</v>
      </c>
      <c r="U20" s="20">
        <v>22</v>
      </c>
      <c r="V20" s="20">
        <v>24</v>
      </c>
      <c r="W20" s="20">
        <v>161</v>
      </c>
      <c r="X20" s="20">
        <v>0</v>
      </c>
      <c r="Y20" s="20">
        <v>131</v>
      </c>
      <c r="Z20" s="20">
        <v>643</v>
      </c>
      <c r="AA20" s="20">
        <v>0</v>
      </c>
      <c r="AB20" s="20">
        <v>0</v>
      </c>
      <c r="AC20" s="20">
        <v>0</v>
      </c>
      <c r="AD20" s="20">
        <v>4</v>
      </c>
      <c r="AE20" s="20">
        <v>6</v>
      </c>
      <c r="AF20" s="20">
        <v>0</v>
      </c>
      <c r="AG20" s="20">
        <v>12</v>
      </c>
      <c r="AH20" s="20">
        <v>34</v>
      </c>
      <c r="AI20" s="20">
        <v>0</v>
      </c>
      <c r="AJ20" s="20">
        <v>0</v>
      </c>
      <c r="AK20" s="20">
        <v>0</v>
      </c>
      <c r="AL20" s="20">
        <v>0</v>
      </c>
      <c r="AM20" s="20">
        <v>11</v>
      </c>
      <c r="AN20" s="20">
        <v>0</v>
      </c>
      <c r="AO20" s="20">
        <v>6</v>
      </c>
      <c r="AP20" s="20">
        <v>32</v>
      </c>
      <c r="AQ20" s="20">
        <v>108</v>
      </c>
      <c r="AR20" s="20">
        <v>0</v>
      </c>
      <c r="AS20" s="20">
        <v>82</v>
      </c>
      <c r="AT20" s="20">
        <v>288</v>
      </c>
      <c r="AU20" s="20">
        <v>4</v>
      </c>
      <c r="AV20" s="20">
        <v>0</v>
      </c>
      <c r="AW20" s="20">
        <v>0</v>
      </c>
      <c r="AX20" s="20">
        <v>9</v>
      </c>
      <c r="AY20" s="20">
        <v>16</v>
      </c>
      <c r="AZ20" s="20">
        <v>0</v>
      </c>
      <c r="BA20" s="20">
        <v>9</v>
      </c>
      <c r="BB20" s="20">
        <v>28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2</v>
      </c>
      <c r="BL20" s="20">
        <v>0</v>
      </c>
      <c r="BM20" s="20">
        <v>0</v>
      </c>
      <c r="BN20" s="20">
        <v>3</v>
      </c>
      <c r="BO20" s="20">
        <v>0</v>
      </c>
      <c r="BP20" s="20">
        <v>0</v>
      </c>
      <c r="BQ20" s="20">
        <v>0</v>
      </c>
      <c r="BR20" s="20">
        <v>0</v>
      </c>
      <c r="BS20" s="20">
        <v>20</v>
      </c>
      <c r="BT20" s="20">
        <v>0</v>
      </c>
      <c r="BU20" s="20">
        <v>10</v>
      </c>
      <c r="BV20" s="20">
        <v>52</v>
      </c>
      <c r="BW20" s="20">
        <v>6</v>
      </c>
      <c r="BX20" s="20">
        <v>1</v>
      </c>
      <c r="BY20" s="20">
        <v>7</v>
      </c>
      <c r="BZ20" s="20">
        <v>29</v>
      </c>
      <c r="CA20" s="20">
        <v>162</v>
      </c>
      <c r="CB20" s="20">
        <v>0</v>
      </c>
      <c r="CC20" s="20">
        <v>114</v>
      </c>
      <c r="CD20" s="20">
        <v>625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</row>
    <row r="21" spans="2:90" ht="20.100000000000001" customHeight="1" thickBot="1" x14ac:dyDescent="0.25">
      <c r="B21" s="4" t="s">
        <v>32</v>
      </c>
      <c r="C21" s="20">
        <v>79</v>
      </c>
      <c r="D21" s="20">
        <v>6</v>
      </c>
      <c r="E21" s="20">
        <v>46</v>
      </c>
      <c r="F21" s="20">
        <v>252</v>
      </c>
      <c r="G21" s="20">
        <v>0</v>
      </c>
      <c r="H21" s="20">
        <v>0</v>
      </c>
      <c r="I21" s="20">
        <v>0</v>
      </c>
      <c r="J21" s="20">
        <v>1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6</v>
      </c>
      <c r="T21" s="20">
        <v>3</v>
      </c>
      <c r="U21" s="20">
        <v>3</v>
      </c>
      <c r="V21" s="20">
        <v>9</v>
      </c>
      <c r="W21" s="20">
        <v>22</v>
      </c>
      <c r="X21" s="20">
        <v>0</v>
      </c>
      <c r="Y21" s="20">
        <v>20</v>
      </c>
      <c r="Z21" s="20">
        <v>85</v>
      </c>
      <c r="AA21" s="20">
        <v>0</v>
      </c>
      <c r="AB21" s="20">
        <v>0</v>
      </c>
      <c r="AC21" s="20">
        <v>0</v>
      </c>
      <c r="AD21" s="20">
        <v>0</v>
      </c>
      <c r="AE21" s="20">
        <v>3</v>
      </c>
      <c r="AF21" s="20">
        <v>0</v>
      </c>
      <c r="AG21" s="20">
        <v>0</v>
      </c>
      <c r="AH21" s="20">
        <v>5</v>
      </c>
      <c r="AI21" s="20">
        <v>0</v>
      </c>
      <c r="AJ21" s="20">
        <v>0</v>
      </c>
      <c r="AK21" s="20">
        <v>0</v>
      </c>
      <c r="AL21" s="20">
        <v>0</v>
      </c>
      <c r="AM21" s="20">
        <v>1</v>
      </c>
      <c r="AN21" s="20">
        <v>1</v>
      </c>
      <c r="AO21" s="20">
        <v>0</v>
      </c>
      <c r="AP21" s="20">
        <v>3</v>
      </c>
      <c r="AQ21" s="20">
        <v>10</v>
      </c>
      <c r="AR21" s="20">
        <v>0</v>
      </c>
      <c r="AS21" s="20">
        <v>6</v>
      </c>
      <c r="AT21" s="20">
        <v>24</v>
      </c>
      <c r="AU21" s="20">
        <v>0</v>
      </c>
      <c r="AV21" s="20">
        <v>0</v>
      </c>
      <c r="AW21" s="20">
        <v>0</v>
      </c>
      <c r="AX21" s="20">
        <v>1</v>
      </c>
      <c r="AY21" s="20">
        <v>1</v>
      </c>
      <c r="AZ21" s="20">
        <v>0</v>
      </c>
      <c r="BA21" s="20">
        <v>0</v>
      </c>
      <c r="BB21" s="20">
        <v>1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4</v>
      </c>
      <c r="BT21" s="20">
        <v>0</v>
      </c>
      <c r="BU21" s="20">
        <v>2</v>
      </c>
      <c r="BV21" s="20">
        <v>12</v>
      </c>
      <c r="BW21" s="20">
        <v>2</v>
      </c>
      <c r="BX21" s="20">
        <v>2</v>
      </c>
      <c r="BY21" s="20">
        <v>3</v>
      </c>
      <c r="BZ21" s="20">
        <v>6</v>
      </c>
      <c r="CA21" s="20">
        <v>30</v>
      </c>
      <c r="CB21" s="20">
        <v>0</v>
      </c>
      <c r="CC21" s="20">
        <v>12</v>
      </c>
      <c r="CD21" s="20">
        <v>105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</row>
    <row r="22" spans="2:90" ht="20.100000000000001" customHeight="1" thickBot="1" x14ac:dyDescent="0.25">
      <c r="B22" s="4" t="s">
        <v>33</v>
      </c>
      <c r="C22" s="20">
        <v>157</v>
      </c>
      <c r="D22" s="20">
        <v>9</v>
      </c>
      <c r="E22" s="20">
        <v>164</v>
      </c>
      <c r="F22" s="20">
        <v>774</v>
      </c>
      <c r="G22" s="20">
        <v>0</v>
      </c>
      <c r="H22" s="20">
        <v>0</v>
      </c>
      <c r="I22" s="20">
        <v>0</v>
      </c>
      <c r="J22" s="20">
        <v>7</v>
      </c>
      <c r="K22" s="20">
        <v>1</v>
      </c>
      <c r="L22" s="20">
        <v>0</v>
      </c>
      <c r="M22" s="20">
        <v>1</v>
      </c>
      <c r="N22" s="20">
        <v>0</v>
      </c>
      <c r="O22" s="20">
        <v>0</v>
      </c>
      <c r="P22" s="20">
        <v>0</v>
      </c>
      <c r="Q22" s="20">
        <v>0</v>
      </c>
      <c r="R22" s="20">
        <v>1</v>
      </c>
      <c r="S22" s="20">
        <v>7</v>
      </c>
      <c r="T22" s="20">
        <v>5</v>
      </c>
      <c r="U22" s="20">
        <v>10</v>
      </c>
      <c r="V22" s="20">
        <v>15</v>
      </c>
      <c r="W22" s="20">
        <v>62</v>
      </c>
      <c r="X22" s="20">
        <v>0</v>
      </c>
      <c r="Y22" s="20">
        <v>59</v>
      </c>
      <c r="Z22" s="20">
        <v>306</v>
      </c>
      <c r="AA22" s="20">
        <v>0</v>
      </c>
      <c r="AB22" s="20">
        <v>1</v>
      </c>
      <c r="AC22" s="20">
        <v>1</v>
      </c>
      <c r="AD22" s="20">
        <v>0</v>
      </c>
      <c r="AE22" s="20">
        <v>1</v>
      </c>
      <c r="AF22" s="20">
        <v>0</v>
      </c>
      <c r="AG22" s="20">
        <v>2</v>
      </c>
      <c r="AH22" s="20">
        <v>3</v>
      </c>
      <c r="AI22" s="20">
        <v>0</v>
      </c>
      <c r="AJ22" s="20">
        <v>0</v>
      </c>
      <c r="AK22" s="20">
        <v>0</v>
      </c>
      <c r="AL22" s="20">
        <v>0</v>
      </c>
      <c r="AM22" s="20">
        <v>3</v>
      </c>
      <c r="AN22" s="20">
        <v>0</v>
      </c>
      <c r="AO22" s="20">
        <v>4</v>
      </c>
      <c r="AP22" s="20">
        <v>9</v>
      </c>
      <c r="AQ22" s="20">
        <v>23</v>
      </c>
      <c r="AR22" s="20">
        <v>0</v>
      </c>
      <c r="AS22" s="20">
        <v>32</v>
      </c>
      <c r="AT22" s="20">
        <v>122</v>
      </c>
      <c r="AU22" s="20">
        <v>2</v>
      </c>
      <c r="AV22" s="20">
        <v>0</v>
      </c>
      <c r="AW22" s="20">
        <v>1</v>
      </c>
      <c r="AX22" s="20">
        <v>3</v>
      </c>
      <c r="AY22" s="20">
        <v>0</v>
      </c>
      <c r="AZ22" s="20">
        <v>0</v>
      </c>
      <c r="BA22" s="20">
        <v>0</v>
      </c>
      <c r="BB22" s="20">
        <v>4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2</v>
      </c>
      <c r="BO22" s="20">
        <v>0</v>
      </c>
      <c r="BP22" s="20">
        <v>0</v>
      </c>
      <c r="BQ22" s="20">
        <v>0</v>
      </c>
      <c r="BR22" s="20">
        <v>0</v>
      </c>
      <c r="BS22" s="20">
        <v>8</v>
      </c>
      <c r="BT22" s="20">
        <v>0</v>
      </c>
      <c r="BU22" s="20">
        <v>7</v>
      </c>
      <c r="BV22" s="20">
        <v>51</v>
      </c>
      <c r="BW22" s="20">
        <v>10</v>
      </c>
      <c r="BX22" s="20">
        <v>3</v>
      </c>
      <c r="BY22" s="20">
        <v>6</v>
      </c>
      <c r="BZ22" s="20">
        <v>20</v>
      </c>
      <c r="CA22" s="20">
        <v>40</v>
      </c>
      <c r="CB22" s="20">
        <v>0</v>
      </c>
      <c r="CC22" s="20">
        <v>41</v>
      </c>
      <c r="CD22" s="20">
        <v>231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</row>
    <row r="23" spans="2:90" ht="20.100000000000001" customHeight="1" thickBot="1" x14ac:dyDescent="0.25">
      <c r="B23" s="4" t="s">
        <v>34</v>
      </c>
      <c r="C23" s="20">
        <v>461</v>
      </c>
      <c r="D23" s="20">
        <v>13</v>
      </c>
      <c r="E23" s="20">
        <v>430</v>
      </c>
      <c r="F23" s="20">
        <v>1475</v>
      </c>
      <c r="G23" s="20">
        <v>4</v>
      </c>
      <c r="H23" s="20">
        <v>0</v>
      </c>
      <c r="I23" s="20">
        <v>1</v>
      </c>
      <c r="J23" s="20">
        <v>10</v>
      </c>
      <c r="K23" s="20">
        <v>5</v>
      </c>
      <c r="L23" s="20">
        <v>0</v>
      </c>
      <c r="M23" s="20">
        <v>6</v>
      </c>
      <c r="N23" s="20">
        <v>8</v>
      </c>
      <c r="O23" s="20">
        <v>1</v>
      </c>
      <c r="P23" s="20">
        <v>0</v>
      </c>
      <c r="Q23" s="20">
        <v>0</v>
      </c>
      <c r="R23" s="20">
        <v>1</v>
      </c>
      <c r="S23" s="20">
        <v>20</v>
      </c>
      <c r="T23" s="20">
        <v>4</v>
      </c>
      <c r="U23" s="20">
        <v>24</v>
      </c>
      <c r="V23" s="20">
        <v>19</v>
      </c>
      <c r="W23" s="20">
        <v>123</v>
      </c>
      <c r="X23" s="20">
        <v>3</v>
      </c>
      <c r="Y23" s="20">
        <v>132</v>
      </c>
      <c r="Z23" s="20">
        <v>477</v>
      </c>
      <c r="AA23" s="20">
        <v>2</v>
      </c>
      <c r="AB23" s="20">
        <v>0</v>
      </c>
      <c r="AC23" s="20">
        <v>2</v>
      </c>
      <c r="AD23" s="20">
        <v>2</v>
      </c>
      <c r="AE23" s="20">
        <v>3</v>
      </c>
      <c r="AF23" s="20">
        <v>0</v>
      </c>
      <c r="AG23" s="20">
        <v>5</v>
      </c>
      <c r="AH23" s="20">
        <v>10</v>
      </c>
      <c r="AI23" s="20">
        <v>0</v>
      </c>
      <c r="AJ23" s="20">
        <v>0</v>
      </c>
      <c r="AK23" s="20">
        <v>0</v>
      </c>
      <c r="AL23" s="20">
        <v>0</v>
      </c>
      <c r="AM23" s="20">
        <v>5</v>
      </c>
      <c r="AN23" s="20">
        <v>2</v>
      </c>
      <c r="AO23" s="20">
        <v>4</v>
      </c>
      <c r="AP23" s="20">
        <v>11</v>
      </c>
      <c r="AQ23" s="20">
        <v>80</v>
      </c>
      <c r="AR23" s="20">
        <v>0</v>
      </c>
      <c r="AS23" s="20">
        <v>73</v>
      </c>
      <c r="AT23" s="20">
        <v>210</v>
      </c>
      <c r="AU23" s="20">
        <v>1</v>
      </c>
      <c r="AV23" s="20">
        <v>0</v>
      </c>
      <c r="AW23" s="20">
        <v>1</v>
      </c>
      <c r="AX23" s="20">
        <v>8</v>
      </c>
      <c r="AY23" s="20">
        <v>17</v>
      </c>
      <c r="AZ23" s="20">
        <v>0</v>
      </c>
      <c r="BA23" s="20">
        <v>17</v>
      </c>
      <c r="BB23" s="20">
        <v>50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1</v>
      </c>
      <c r="BL23" s="20">
        <v>0</v>
      </c>
      <c r="BM23" s="20">
        <v>0</v>
      </c>
      <c r="BN23" s="20">
        <v>3</v>
      </c>
      <c r="BO23" s="20">
        <v>0</v>
      </c>
      <c r="BP23" s="20">
        <v>0</v>
      </c>
      <c r="BQ23" s="20">
        <v>0</v>
      </c>
      <c r="BR23" s="20">
        <v>1</v>
      </c>
      <c r="BS23" s="20">
        <v>26</v>
      </c>
      <c r="BT23" s="20">
        <v>0</v>
      </c>
      <c r="BU23" s="20">
        <v>22</v>
      </c>
      <c r="BV23" s="20">
        <v>77</v>
      </c>
      <c r="BW23" s="20">
        <v>19</v>
      </c>
      <c r="BX23" s="20">
        <v>4</v>
      </c>
      <c r="BY23" s="20">
        <v>17</v>
      </c>
      <c r="BZ23" s="20">
        <v>35</v>
      </c>
      <c r="CA23" s="20">
        <v>154</v>
      </c>
      <c r="CB23" s="20">
        <v>0</v>
      </c>
      <c r="CC23" s="20">
        <v>126</v>
      </c>
      <c r="CD23" s="20">
        <v>553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</row>
    <row r="24" spans="2:90" ht="20.100000000000001" customHeight="1" thickBot="1" x14ac:dyDescent="0.25">
      <c r="B24" s="4" t="s">
        <v>35</v>
      </c>
      <c r="C24" s="20">
        <v>167</v>
      </c>
      <c r="D24" s="20">
        <v>4</v>
      </c>
      <c r="E24" s="20">
        <v>92</v>
      </c>
      <c r="F24" s="20">
        <v>878</v>
      </c>
      <c r="G24" s="20">
        <v>0</v>
      </c>
      <c r="H24" s="20">
        <v>0</v>
      </c>
      <c r="I24" s="20">
        <v>0</v>
      </c>
      <c r="J24" s="20">
        <v>3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1</v>
      </c>
      <c r="T24" s="20">
        <v>2</v>
      </c>
      <c r="U24" s="20">
        <v>7</v>
      </c>
      <c r="V24" s="20">
        <v>13</v>
      </c>
      <c r="W24" s="20">
        <v>54</v>
      </c>
      <c r="X24" s="20">
        <v>0</v>
      </c>
      <c r="Y24" s="20">
        <v>31</v>
      </c>
      <c r="Z24" s="20">
        <v>294</v>
      </c>
      <c r="AA24" s="20">
        <v>0</v>
      </c>
      <c r="AB24" s="20">
        <v>0</v>
      </c>
      <c r="AC24" s="20">
        <v>0</v>
      </c>
      <c r="AD24" s="20">
        <v>1</v>
      </c>
      <c r="AE24" s="20">
        <v>2</v>
      </c>
      <c r="AF24" s="20">
        <v>0</v>
      </c>
      <c r="AG24" s="20">
        <v>1</v>
      </c>
      <c r="AH24" s="20">
        <v>11</v>
      </c>
      <c r="AI24" s="20">
        <v>0</v>
      </c>
      <c r="AJ24" s="20">
        <v>0</v>
      </c>
      <c r="AK24" s="20">
        <v>0</v>
      </c>
      <c r="AL24" s="20">
        <v>0</v>
      </c>
      <c r="AM24" s="20">
        <v>2</v>
      </c>
      <c r="AN24" s="20">
        <v>0</v>
      </c>
      <c r="AO24" s="20">
        <v>3</v>
      </c>
      <c r="AP24" s="20">
        <v>3</v>
      </c>
      <c r="AQ24" s="20">
        <v>32</v>
      </c>
      <c r="AR24" s="20">
        <v>0</v>
      </c>
      <c r="AS24" s="20">
        <v>12</v>
      </c>
      <c r="AT24" s="20">
        <v>117</v>
      </c>
      <c r="AU24" s="20">
        <v>0</v>
      </c>
      <c r="AV24" s="20">
        <v>0</v>
      </c>
      <c r="AW24" s="20">
        <v>0</v>
      </c>
      <c r="AX24" s="20">
        <v>1</v>
      </c>
      <c r="AY24" s="20">
        <v>1</v>
      </c>
      <c r="AZ24" s="20">
        <v>0</v>
      </c>
      <c r="BA24" s="20">
        <v>0</v>
      </c>
      <c r="BB24" s="20">
        <v>9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2</v>
      </c>
      <c r="BT24" s="20">
        <v>0</v>
      </c>
      <c r="BU24" s="20">
        <v>1</v>
      </c>
      <c r="BV24" s="20">
        <v>29</v>
      </c>
      <c r="BW24" s="20">
        <v>2</v>
      </c>
      <c r="BX24" s="20">
        <v>1</v>
      </c>
      <c r="BY24" s="20">
        <v>4</v>
      </c>
      <c r="BZ24" s="20">
        <v>12</v>
      </c>
      <c r="CA24" s="20">
        <v>71</v>
      </c>
      <c r="CB24" s="20">
        <v>1</v>
      </c>
      <c r="CC24" s="20">
        <v>33</v>
      </c>
      <c r="CD24" s="20">
        <v>385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</row>
    <row r="25" spans="2:90" ht="20.100000000000001" customHeight="1" thickBot="1" x14ac:dyDescent="0.25">
      <c r="B25" s="4" t="s">
        <v>36</v>
      </c>
      <c r="C25" s="20">
        <v>46</v>
      </c>
      <c r="D25" s="20">
        <v>0</v>
      </c>
      <c r="E25" s="20">
        <v>41</v>
      </c>
      <c r="F25" s="20">
        <v>157</v>
      </c>
      <c r="G25" s="20">
        <v>0</v>
      </c>
      <c r="H25" s="20">
        <v>0</v>
      </c>
      <c r="I25" s="20">
        <v>0</v>
      </c>
      <c r="J25" s="20">
        <v>2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1</v>
      </c>
      <c r="T25" s="20">
        <v>0</v>
      </c>
      <c r="U25" s="20">
        <v>0</v>
      </c>
      <c r="V25" s="20">
        <v>1</v>
      </c>
      <c r="W25" s="20">
        <v>19</v>
      </c>
      <c r="X25" s="20">
        <v>0</v>
      </c>
      <c r="Y25" s="20">
        <v>17</v>
      </c>
      <c r="Z25" s="20">
        <v>43</v>
      </c>
      <c r="AA25" s="20">
        <v>0</v>
      </c>
      <c r="AB25" s="20">
        <v>0</v>
      </c>
      <c r="AC25" s="20">
        <v>1</v>
      </c>
      <c r="AD25" s="20">
        <v>0</v>
      </c>
      <c r="AE25" s="20">
        <v>1</v>
      </c>
      <c r="AF25" s="20">
        <v>0</v>
      </c>
      <c r="AG25" s="20">
        <v>2</v>
      </c>
      <c r="AH25" s="20">
        <v>3</v>
      </c>
      <c r="AI25" s="20">
        <v>0</v>
      </c>
      <c r="AJ25" s="20">
        <v>0</v>
      </c>
      <c r="AK25" s="20">
        <v>0</v>
      </c>
      <c r="AL25" s="20">
        <v>0</v>
      </c>
      <c r="AM25" s="20">
        <v>2</v>
      </c>
      <c r="AN25" s="20">
        <v>0</v>
      </c>
      <c r="AO25" s="20">
        <v>1</v>
      </c>
      <c r="AP25" s="20">
        <v>4</v>
      </c>
      <c r="AQ25" s="20">
        <v>8</v>
      </c>
      <c r="AR25" s="20">
        <v>0</v>
      </c>
      <c r="AS25" s="20">
        <v>9</v>
      </c>
      <c r="AT25" s="20">
        <v>42</v>
      </c>
      <c r="AU25" s="20">
        <v>0</v>
      </c>
      <c r="AV25" s="20">
        <v>0</v>
      </c>
      <c r="AW25" s="20">
        <v>0</v>
      </c>
      <c r="AX25" s="20">
        <v>1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1</v>
      </c>
      <c r="BL25" s="20">
        <v>0</v>
      </c>
      <c r="BM25" s="20">
        <v>0</v>
      </c>
      <c r="BN25" s="20">
        <v>1</v>
      </c>
      <c r="BO25" s="20">
        <v>0</v>
      </c>
      <c r="BP25" s="20">
        <v>0</v>
      </c>
      <c r="BQ25" s="20">
        <v>0</v>
      </c>
      <c r="BR25" s="20">
        <v>0</v>
      </c>
      <c r="BS25" s="20">
        <v>1</v>
      </c>
      <c r="BT25" s="20">
        <v>0</v>
      </c>
      <c r="BU25" s="20">
        <v>2</v>
      </c>
      <c r="BV25" s="20">
        <v>11</v>
      </c>
      <c r="BW25" s="20">
        <v>2</v>
      </c>
      <c r="BX25" s="20">
        <v>0</v>
      </c>
      <c r="BY25" s="20">
        <v>1</v>
      </c>
      <c r="BZ25" s="20">
        <v>2</v>
      </c>
      <c r="CA25" s="20">
        <v>11</v>
      </c>
      <c r="CB25" s="20">
        <v>0</v>
      </c>
      <c r="CC25" s="20">
        <v>8</v>
      </c>
      <c r="CD25" s="20">
        <v>47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</row>
    <row r="26" spans="2:90" ht="20.100000000000001" customHeight="1" thickBot="1" x14ac:dyDescent="0.25">
      <c r="B26" s="5" t="s">
        <v>37</v>
      </c>
      <c r="C26" s="20">
        <v>119</v>
      </c>
      <c r="D26" s="20">
        <v>2</v>
      </c>
      <c r="E26" s="20">
        <v>110</v>
      </c>
      <c r="F26" s="20">
        <v>626</v>
      </c>
      <c r="G26" s="20">
        <v>0</v>
      </c>
      <c r="H26" s="20">
        <v>0</v>
      </c>
      <c r="I26" s="20">
        <v>0</v>
      </c>
      <c r="J26" s="20">
        <v>6</v>
      </c>
      <c r="K26" s="20">
        <v>1</v>
      </c>
      <c r="L26" s="20">
        <v>0</v>
      </c>
      <c r="M26" s="20">
        <v>3</v>
      </c>
      <c r="N26" s="20">
        <v>1</v>
      </c>
      <c r="O26" s="20">
        <v>0</v>
      </c>
      <c r="P26" s="20">
        <v>0</v>
      </c>
      <c r="Q26" s="20">
        <v>0</v>
      </c>
      <c r="R26" s="20">
        <v>1</v>
      </c>
      <c r="S26" s="20">
        <v>2</v>
      </c>
      <c r="T26" s="20">
        <v>1</v>
      </c>
      <c r="U26" s="20">
        <v>5</v>
      </c>
      <c r="V26" s="20">
        <v>6</v>
      </c>
      <c r="W26" s="20">
        <v>47</v>
      </c>
      <c r="X26" s="20">
        <v>0</v>
      </c>
      <c r="Y26" s="20">
        <v>30</v>
      </c>
      <c r="Z26" s="20">
        <v>216</v>
      </c>
      <c r="AA26" s="20">
        <v>0</v>
      </c>
      <c r="AB26" s="20">
        <v>0</v>
      </c>
      <c r="AC26" s="20">
        <v>0</v>
      </c>
      <c r="AD26" s="20">
        <v>0</v>
      </c>
      <c r="AE26" s="20">
        <v>2</v>
      </c>
      <c r="AF26" s="20">
        <v>0</v>
      </c>
      <c r="AG26" s="20">
        <v>0</v>
      </c>
      <c r="AH26" s="20">
        <v>4</v>
      </c>
      <c r="AI26" s="20">
        <v>0</v>
      </c>
      <c r="AJ26" s="20">
        <v>0</v>
      </c>
      <c r="AK26" s="20">
        <v>0</v>
      </c>
      <c r="AL26" s="20">
        <v>0</v>
      </c>
      <c r="AM26" s="20">
        <v>6</v>
      </c>
      <c r="AN26" s="20">
        <v>0</v>
      </c>
      <c r="AO26" s="20">
        <v>4</v>
      </c>
      <c r="AP26" s="20">
        <v>5</v>
      </c>
      <c r="AQ26" s="20">
        <v>22</v>
      </c>
      <c r="AR26" s="20">
        <v>1</v>
      </c>
      <c r="AS26" s="20">
        <v>24</v>
      </c>
      <c r="AT26" s="20">
        <v>140</v>
      </c>
      <c r="AU26" s="20">
        <v>1</v>
      </c>
      <c r="AV26" s="20">
        <v>0</v>
      </c>
      <c r="AW26" s="20">
        <v>0</v>
      </c>
      <c r="AX26" s="20">
        <v>1</v>
      </c>
      <c r="AY26" s="20">
        <v>2</v>
      </c>
      <c r="AZ26" s="20">
        <v>0</v>
      </c>
      <c r="BA26" s="20">
        <v>1</v>
      </c>
      <c r="BB26" s="20">
        <v>13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1</v>
      </c>
      <c r="BO26" s="20">
        <v>0</v>
      </c>
      <c r="BP26" s="20">
        <v>0</v>
      </c>
      <c r="BQ26" s="20">
        <v>0</v>
      </c>
      <c r="BR26" s="20">
        <v>0</v>
      </c>
      <c r="BS26" s="20">
        <v>3</v>
      </c>
      <c r="BT26" s="20">
        <v>0</v>
      </c>
      <c r="BU26" s="20">
        <v>3</v>
      </c>
      <c r="BV26" s="20">
        <v>40</v>
      </c>
      <c r="BW26" s="20">
        <v>1</v>
      </c>
      <c r="BX26" s="20">
        <v>0</v>
      </c>
      <c r="BY26" s="20">
        <v>6</v>
      </c>
      <c r="BZ26" s="20">
        <v>17</v>
      </c>
      <c r="CA26" s="20">
        <v>32</v>
      </c>
      <c r="CB26" s="20">
        <v>0</v>
      </c>
      <c r="CC26" s="20">
        <v>34</v>
      </c>
      <c r="CD26" s="20">
        <v>175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</row>
    <row r="27" spans="2:90" ht="20.100000000000001" customHeight="1" thickBot="1" x14ac:dyDescent="0.25">
      <c r="B27" s="6" t="s">
        <v>38</v>
      </c>
      <c r="C27" s="21">
        <v>29</v>
      </c>
      <c r="D27" s="21">
        <v>0</v>
      </c>
      <c r="E27" s="21">
        <v>10</v>
      </c>
      <c r="F27" s="21">
        <v>151</v>
      </c>
      <c r="G27" s="21">
        <v>0</v>
      </c>
      <c r="H27" s="21">
        <v>0</v>
      </c>
      <c r="I27" s="21">
        <v>0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3</v>
      </c>
      <c r="T27" s="21">
        <v>0</v>
      </c>
      <c r="U27" s="21">
        <v>1</v>
      </c>
      <c r="V27" s="21">
        <v>3</v>
      </c>
      <c r="W27" s="21">
        <v>9</v>
      </c>
      <c r="X27" s="21">
        <v>0</v>
      </c>
      <c r="Y27" s="21">
        <v>3</v>
      </c>
      <c r="Z27" s="21">
        <v>49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1</v>
      </c>
      <c r="AP27" s="21">
        <v>0</v>
      </c>
      <c r="AQ27" s="21">
        <v>9</v>
      </c>
      <c r="AR27" s="21">
        <v>0</v>
      </c>
      <c r="AS27" s="21">
        <v>1</v>
      </c>
      <c r="AT27" s="21">
        <v>40</v>
      </c>
      <c r="AU27" s="21">
        <v>0</v>
      </c>
      <c r="AV27" s="21">
        <v>0</v>
      </c>
      <c r="AW27" s="21">
        <v>0</v>
      </c>
      <c r="AX27" s="21">
        <v>4</v>
      </c>
      <c r="AY27" s="21">
        <v>0</v>
      </c>
      <c r="AZ27" s="21">
        <v>0</v>
      </c>
      <c r="BA27" s="21">
        <v>1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v>1</v>
      </c>
      <c r="BT27" s="21">
        <v>0</v>
      </c>
      <c r="BU27" s="21">
        <v>0</v>
      </c>
      <c r="BV27" s="21">
        <v>11</v>
      </c>
      <c r="BW27" s="21">
        <v>0</v>
      </c>
      <c r="BX27" s="21">
        <v>0</v>
      </c>
      <c r="BY27" s="21">
        <v>0</v>
      </c>
      <c r="BZ27" s="21">
        <v>3</v>
      </c>
      <c r="CA27" s="21">
        <v>7</v>
      </c>
      <c r="CB27" s="21">
        <v>0</v>
      </c>
      <c r="CC27" s="21">
        <v>3</v>
      </c>
      <c r="CD27" s="21">
        <v>40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1">
        <v>0</v>
      </c>
      <c r="CL27" s="21">
        <v>0</v>
      </c>
    </row>
    <row r="28" spans="2:90" ht="20.100000000000001" customHeight="1" thickBot="1" x14ac:dyDescent="0.25">
      <c r="B28" s="7" t="s">
        <v>39</v>
      </c>
      <c r="C28" s="9">
        <f>SUM(C11:C27)</f>
        <v>3855</v>
      </c>
      <c r="D28" s="9">
        <f t="shared" ref="D28:AT28" si="0">SUM(D11:D27)</f>
        <v>74</v>
      </c>
      <c r="E28" s="9">
        <f t="shared" si="0"/>
        <v>3114</v>
      </c>
      <c r="F28" s="9">
        <f t="shared" si="0"/>
        <v>14711</v>
      </c>
      <c r="G28" s="9">
        <f t="shared" si="0"/>
        <v>20</v>
      </c>
      <c r="H28" s="9">
        <f t="shared" si="0"/>
        <v>0</v>
      </c>
      <c r="I28" s="9">
        <f t="shared" si="0"/>
        <v>15</v>
      </c>
      <c r="J28" s="9">
        <f t="shared" si="0"/>
        <v>109</v>
      </c>
      <c r="K28" s="9">
        <f t="shared" si="0"/>
        <v>17</v>
      </c>
      <c r="L28" s="9">
        <f t="shared" si="0"/>
        <v>0</v>
      </c>
      <c r="M28" s="9">
        <f t="shared" si="0"/>
        <v>13</v>
      </c>
      <c r="N28" s="9">
        <f t="shared" si="0"/>
        <v>29</v>
      </c>
      <c r="O28" s="9">
        <f t="shared" si="0"/>
        <v>2</v>
      </c>
      <c r="P28" s="9">
        <f t="shared" si="0"/>
        <v>0</v>
      </c>
      <c r="Q28" s="9">
        <f t="shared" si="0"/>
        <v>0</v>
      </c>
      <c r="R28" s="9">
        <f t="shared" si="0"/>
        <v>7</v>
      </c>
      <c r="S28" s="9">
        <f t="shared" si="0"/>
        <v>111</v>
      </c>
      <c r="T28" s="9">
        <f t="shared" si="0"/>
        <v>36</v>
      </c>
      <c r="U28" s="9">
        <f t="shared" si="0"/>
        <v>150</v>
      </c>
      <c r="V28" s="9">
        <f t="shared" si="0"/>
        <v>181</v>
      </c>
      <c r="W28" s="9">
        <f t="shared" si="0"/>
        <v>1237</v>
      </c>
      <c r="X28" s="9">
        <f t="shared" si="0"/>
        <v>3</v>
      </c>
      <c r="Y28" s="9">
        <f t="shared" si="0"/>
        <v>1023</v>
      </c>
      <c r="Z28" s="9">
        <f t="shared" si="0"/>
        <v>5124</v>
      </c>
      <c r="AA28" s="9">
        <f t="shared" si="0"/>
        <v>8</v>
      </c>
      <c r="AB28" s="9">
        <f t="shared" si="0"/>
        <v>2</v>
      </c>
      <c r="AC28" s="9">
        <f t="shared" si="0"/>
        <v>11</v>
      </c>
      <c r="AD28" s="9">
        <f t="shared" si="0"/>
        <v>16</v>
      </c>
      <c r="AE28" s="9">
        <f t="shared" si="0"/>
        <v>40</v>
      </c>
      <c r="AF28" s="9">
        <f t="shared" si="0"/>
        <v>0</v>
      </c>
      <c r="AG28" s="9">
        <f t="shared" si="0"/>
        <v>42</v>
      </c>
      <c r="AH28" s="9">
        <f t="shared" si="0"/>
        <v>166</v>
      </c>
      <c r="AI28" s="9">
        <f t="shared" si="0"/>
        <v>0</v>
      </c>
      <c r="AJ28" s="9">
        <f t="shared" si="0"/>
        <v>0</v>
      </c>
      <c r="AK28" s="9">
        <f t="shared" si="0"/>
        <v>0</v>
      </c>
      <c r="AL28" s="9">
        <f t="shared" si="0"/>
        <v>0</v>
      </c>
      <c r="AM28" s="9">
        <f t="shared" si="0"/>
        <v>79</v>
      </c>
      <c r="AN28" s="9">
        <f t="shared" si="0"/>
        <v>5</v>
      </c>
      <c r="AO28" s="9">
        <f t="shared" si="0"/>
        <v>63</v>
      </c>
      <c r="AP28" s="9">
        <f t="shared" si="0"/>
        <v>137</v>
      </c>
      <c r="AQ28" s="9">
        <f t="shared" si="0"/>
        <v>704</v>
      </c>
      <c r="AR28" s="9">
        <f t="shared" si="0"/>
        <v>2</v>
      </c>
      <c r="AS28" s="9">
        <f t="shared" si="0"/>
        <v>536</v>
      </c>
      <c r="AT28" s="9">
        <f t="shared" si="0"/>
        <v>2465</v>
      </c>
      <c r="AU28" s="9">
        <f t="shared" ref="AU28" si="1">SUM(AU11:AU27)</f>
        <v>15</v>
      </c>
      <c r="AV28" s="9">
        <f t="shared" ref="AV28:CL28" si="2">SUM(AV11:AV27)</f>
        <v>0</v>
      </c>
      <c r="AW28" s="9">
        <f t="shared" si="2"/>
        <v>10</v>
      </c>
      <c r="AX28" s="9">
        <f t="shared" si="2"/>
        <v>51</v>
      </c>
      <c r="AY28" s="9">
        <f t="shared" si="2"/>
        <v>90</v>
      </c>
      <c r="AZ28" s="9">
        <f t="shared" si="2"/>
        <v>0</v>
      </c>
      <c r="BA28" s="9">
        <f t="shared" si="2"/>
        <v>89</v>
      </c>
      <c r="BB28" s="9">
        <f t="shared" si="2"/>
        <v>227</v>
      </c>
      <c r="BC28" s="9">
        <f t="shared" si="2"/>
        <v>1</v>
      </c>
      <c r="BD28" s="9">
        <f t="shared" si="2"/>
        <v>0</v>
      </c>
      <c r="BE28" s="9">
        <f t="shared" si="2"/>
        <v>1</v>
      </c>
      <c r="BF28" s="9">
        <f t="shared" si="2"/>
        <v>0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0</v>
      </c>
      <c r="BK28" s="9">
        <f t="shared" si="2"/>
        <v>12</v>
      </c>
      <c r="BL28" s="9">
        <f t="shared" si="2"/>
        <v>0</v>
      </c>
      <c r="BM28" s="9">
        <f t="shared" si="2"/>
        <v>1</v>
      </c>
      <c r="BN28" s="9">
        <f t="shared" si="2"/>
        <v>32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1</v>
      </c>
      <c r="BS28" s="9">
        <f t="shared" si="2"/>
        <v>139</v>
      </c>
      <c r="BT28" s="9">
        <f t="shared" si="2"/>
        <v>0</v>
      </c>
      <c r="BU28" s="9">
        <f t="shared" si="2"/>
        <v>105</v>
      </c>
      <c r="BV28" s="9">
        <f t="shared" si="2"/>
        <v>580</v>
      </c>
      <c r="BW28" s="9">
        <f t="shared" si="2"/>
        <v>108</v>
      </c>
      <c r="BX28" s="9">
        <f t="shared" si="2"/>
        <v>24</v>
      </c>
      <c r="BY28" s="9">
        <f t="shared" si="2"/>
        <v>130</v>
      </c>
      <c r="BZ28" s="9">
        <f t="shared" si="2"/>
        <v>292</v>
      </c>
      <c r="CA28" s="9">
        <f t="shared" si="2"/>
        <v>1269</v>
      </c>
      <c r="CB28" s="9">
        <f t="shared" si="2"/>
        <v>2</v>
      </c>
      <c r="CC28" s="9">
        <f t="shared" si="2"/>
        <v>920</v>
      </c>
      <c r="CD28" s="9">
        <f t="shared" si="2"/>
        <v>5292</v>
      </c>
      <c r="CE28" s="9">
        <f t="shared" si="2"/>
        <v>0</v>
      </c>
      <c r="CF28" s="9">
        <f t="shared" si="2"/>
        <v>0</v>
      </c>
      <c r="CG28" s="9">
        <f t="shared" si="2"/>
        <v>0</v>
      </c>
      <c r="CH28" s="9">
        <f t="shared" si="2"/>
        <v>0</v>
      </c>
      <c r="CI28" s="9">
        <f t="shared" si="2"/>
        <v>3</v>
      </c>
      <c r="CJ28" s="9">
        <f t="shared" si="2"/>
        <v>0</v>
      </c>
      <c r="CK28" s="9">
        <f t="shared" si="2"/>
        <v>5</v>
      </c>
      <c r="CL28" s="9">
        <f t="shared" si="2"/>
        <v>7</v>
      </c>
    </row>
    <row r="29" spans="2:90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6" t="s">
        <v>99</v>
      </c>
      <c r="D9" s="69"/>
      <c r="E9" s="69"/>
      <c r="F9" s="76" t="s">
        <v>100</v>
      </c>
      <c r="G9" s="69"/>
      <c r="H9" s="69"/>
      <c r="I9" s="76" t="s">
        <v>101</v>
      </c>
      <c r="J9" s="69"/>
      <c r="K9" s="69"/>
      <c r="L9" s="76" t="s">
        <v>102</v>
      </c>
      <c r="M9" s="69"/>
      <c r="N9" s="69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9">
        <v>174</v>
      </c>
      <c r="D11" s="19">
        <v>177</v>
      </c>
      <c r="E11" s="19">
        <v>453</v>
      </c>
      <c r="F11" s="19">
        <v>24</v>
      </c>
      <c r="G11" s="19">
        <v>28</v>
      </c>
      <c r="H11" s="19">
        <v>51</v>
      </c>
      <c r="I11" s="19">
        <v>117</v>
      </c>
      <c r="J11" s="19">
        <v>120</v>
      </c>
      <c r="K11" s="19">
        <v>355</v>
      </c>
      <c r="L11" s="19">
        <v>33</v>
      </c>
      <c r="M11" s="19">
        <v>29</v>
      </c>
      <c r="N11" s="19">
        <v>47</v>
      </c>
    </row>
    <row r="12" spans="2:14" ht="20.100000000000001" customHeight="1" thickBot="1" x14ac:dyDescent="0.25">
      <c r="B12" s="4" t="s">
        <v>23</v>
      </c>
      <c r="C12" s="20">
        <v>25</v>
      </c>
      <c r="D12" s="20">
        <v>23</v>
      </c>
      <c r="E12" s="20">
        <v>21</v>
      </c>
      <c r="F12" s="20">
        <v>7</v>
      </c>
      <c r="G12" s="20">
        <v>9</v>
      </c>
      <c r="H12" s="20">
        <v>4</v>
      </c>
      <c r="I12" s="20">
        <v>14</v>
      </c>
      <c r="J12" s="20">
        <v>10</v>
      </c>
      <c r="K12" s="20">
        <v>17</v>
      </c>
      <c r="L12" s="20">
        <v>4</v>
      </c>
      <c r="M12" s="20">
        <v>4</v>
      </c>
      <c r="N12" s="20">
        <v>0</v>
      </c>
    </row>
    <row r="13" spans="2:14" ht="20.100000000000001" customHeight="1" thickBot="1" x14ac:dyDescent="0.25">
      <c r="B13" s="4" t="s">
        <v>24</v>
      </c>
      <c r="C13" s="20">
        <v>25</v>
      </c>
      <c r="D13" s="20">
        <v>22</v>
      </c>
      <c r="E13" s="20">
        <v>24</v>
      </c>
      <c r="F13" s="20">
        <v>5</v>
      </c>
      <c r="G13" s="20">
        <v>4</v>
      </c>
      <c r="H13" s="20">
        <v>2</v>
      </c>
      <c r="I13" s="20">
        <v>7</v>
      </c>
      <c r="J13" s="20">
        <v>5</v>
      </c>
      <c r="K13" s="20">
        <v>15</v>
      </c>
      <c r="L13" s="20">
        <v>13</v>
      </c>
      <c r="M13" s="20">
        <v>13</v>
      </c>
      <c r="N13" s="20">
        <v>7</v>
      </c>
    </row>
    <row r="14" spans="2:14" ht="20.100000000000001" customHeight="1" thickBot="1" x14ac:dyDescent="0.25">
      <c r="B14" s="4" t="s">
        <v>25</v>
      </c>
      <c r="C14" s="20">
        <v>43</v>
      </c>
      <c r="D14" s="20">
        <v>42</v>
      </c>
      <c r="E14" s="20">
        <v>24</v>
      </c>
      <c r="F14" s="20">
        <v>12</v>
      </c>
      <c r="G14" s="20">
        <v>10</v>
      </c>
      <c r="H14" s="20">
        <v>11</v>
      </c>
      <c r="I14" s="20">
        <v>16</v>
      </c>
      <c r="J14" s="20">
        <v>20</v>
      </c>
      <c r="K14" s="20">
        <v>8</v>
      </c>
      <c r="L14" s="20">
        <v>15</v>
      </c>
      <c r="M14" s="20">
        <v>12</v>
      </c>
      <c r="N14" s="20">
        <v>5</v>
      </c>
    </row>
    <row r="15" spans="2:14" ht="20.100000000000001" customHeight="1" thickBot="1" x14ac:dyDescent="0.25">
      <c r="B15" s="4" t="s">
        <v>26</v>
      </c>
      <c r="C15" s="20">
        <v>47</v>
      </c>
      <c r="D15" s="20">
        <v>60</v>
      </c>
      <c r="E15" s="20">
        <v>84</v>
      </c>
      <c r="F15" s="20">
        <v>5</v>
      </c>
      <c r="G15" s="20">
        <v>8</v>
      </c>
      <c r="H15" s="20">
        <v>6</v>
      </c>
      <c r="I15" s="20">
        <v>31</v>
      </c>
      <c r="J15" s="20">
        <v>42</v>
      </c>
      <c r="K15" s="20">
        <v>67</v>
      </c>
      <c r="L15" s="20">
        <v>11</v>
      </c>
      <c r="M15" s="20">
        <v>10</v>
      </c>
      <c r="N15" s="20">
        <v>11</v>
      </c>
    </row>
    <row r="16" spans="2:14" ht="20.100000000000001" customHeight="1" thickBot="1" x14ac:dyDescent="0.25">
      <c r="B16" s="4" t="s">
        <v>27</v>
      </c>
      <c r="C16" s="20">
        <v>10</v>
      </c>
      <c r="D16" s="20">
        <v>6</v>
      </c>
      <c r="E16" s="20">
        <v>15</v>
      </c>
      <c r="F16" s="20">
        <v>3</v>
      </c>
      <c r="G16" s="20">
        <v>1</v>
      </c>
      <c r="H16" s="20">
        <v>3</v>
      </c>
      <c r="I16" s="20">
        <v>5</v>
      </c>
      <c r="J16" s="20">
        <v>4</v>
      </c>
      <c r="K16" s="20">
        <v>10</v>
      </c>
      <c r="L16" s="20">
        <v>2</v>
      </c>
      <c r="M16" s="20">
        <v>1</v>
      </c>
      <c r="N16" s="20">
        <v>2</v>
      </c>
    </row>
    <row r="17" spans="2:14" ht="20.100000000000001" customHeight="1" thickBot="1" x14ac:dyDescent="0.25">
      <c r="B17" s="4" t="s">
        <v>28</v>
      </c>
      <c r="C17" s="20">
        <v>33</v>
      </c>
      <c r="D17" s="20">
        <v>25</v>
      </c>
      <c r="E17" s="20">
        <v>50</v>
      </c>
      <c r="F17" s="20">
        <v>8</v>
      </c>
      <c r="G17" s="20">
        <v>7</v>
      </c>
      <c r="H17" s="20">
        <v>8</v>
      </c>
      <c r="I17" s="20">
        <v>22</v>
      </c>
      <c r="J17" s="20">
        <v>16</v>
      </c>
      <c r="K17" s="20">
        <v>38</v>
      </c>
      <c r="L17" s="20">
        <v>3</v>
      </c>
      <c r="M17" s="20">
        <v>2</v>
      </c>
      <c r="N17" s="20">
        <v>4</v>
      </c>
    </row>
    <row r="18" spans="2:14" ht="20.100000000000001" customHeight="1" thickBot="1" x14ac:dyDescent="0.25">
      <c r="B18" s="4" t="s">
        <v>29</v>
      </c>
      <c r="C18" s="20">
        <v>29</v>
      </c>
      <c r="D18" s="20">
        <v>22</v>
      </c>
      <c r="E18" s="20">
        <v>140</v>
      </c>
      <c r="F18" s="20">
        <v>8</v>
      </c>
      <c r="G18" s="20">
        <v>4</v>
      </c>
      <c r="H18" s="20">
        <v>23</v>
      </c>
      <c r="I18" s="20">
        <v>17</v>
      </c>
      <c r="J18" s="20">
        <v>14</v>
      </c>
      <c r="K18" s="20">
        <v>112</v>
      </c>
      <c r="L18" s="20">
        <v>4</v>
      </c>
      <c r="M18" s="20">
        <v>4</v>
      </c>
      <c r="N18" s="20">
        <v>5</v>
      </c>
    </row>
    <row r="19" spans="2:14" ht="20.100000000000001" customHeight="1" thickBot="1" x14ac:dyDescent="0.25">
      <c r="B19" s="4" t="s">
        <v>30</v>
      </c>
      <c r="C19" s="20">
        <v>237</v>
      </c>
      <c r="D19" s="20">
        <v>206</v>
      </c>
      <c r="E19" s="20">
        <v>551</v>
      </c>
      <c r="F19" s="20">
        <v>64</v>
      </c>
      <c r="G19" s="20">
        <v>58</v>
      </c>
      <c r="H19" s="20">
        <v>144</v>
      </c>
      <c r="I19" s="20">
        <v>155</v>
      </c>
      <c r="J19" s="20">
        <v>129</v>
      </c>
      <c r="K19" s="20">
        <v>369</v>
      </c>
      <c r="L19" s="20">
        <v>18</v>
      </c>
      <c r="M19" s="20">
        <v>19</v>
      </c>
      <c r="N19" s="20">
        <v>38</v>
      </c>
    </row>
    <row r="20" spans="2:14" ht="20.100000000000001" customHeight="1" thickBot="1" x14ac:dyDescent="0.25">
      <c r="B20" s="4" t="s">
        <v>31</v>
      </c>
      <c r="C20" s="20">
        <v>122</v>
      </c>
      <c r="D20" s="20">
        <v>105</v>
      </c>
      <c r="E20" s="20">
        <v>179</v>
      </c>
      <c r="F20" s="20">
        <v>39</v>
      </c>
      <c r="G20" s="20">
        <v>34</v>
      </c>
      <c r="H20" s="20">
        <v>41</v>
      </c>
      <c r="I20" s="20">
        <v>63</v>
      </c>
      <c r="J20" s="20">
        <v>54</v>
      </c>
      <c r="K20" s="20">
        <v>121</v>
      </c>
      <c r="L20" s="20">
        <v>20</v>
      </c>
      <c r="M20" s="20">
        <v>17</v>
      </c>
      <c r="N20" s="20">
        <v>17</v>
      </c>
    </row>
    <row r="21" spans="2:14" ht="20.100000000000001" customHeight="1" thickBot="1" x14ac:dyDescent="0.25">
      <c r="B21" s="4" t="s">
        <v>32</v>
      </c>
      <c r="C21" s="20">
        <v>22</v>
      </c>
      <c r="D21" s="20">
        <v>18</v>
      </c>
      <c r="E21" s="20">
        <v>28</v>
      </c>
      <c r="F21" s="20">
        <v>8</v>
      </c>
      <c r="G21" s="20">
        <v>11</v>
      </c>
      <c r="H21" s="20">
        <v>1</v>
      </c>
      <c r="I21" s="20">
        <v>13</v>
      </c>
      <c r="J21" s="20">
        <v>7</v>
      </c>
      <c r="K21" s="20">
        <v>26</v>
      </c>
      <c r="L21" s="20">
        <v>1</v>
      </c>
      <c r="M21" s="20">
        <v>0</v>
      </c>
      <c r="N21" s="20">
        <v>1</v>
      </c>
    </row>
    <row r="22" spans="2:14" ht="20.100000000000001" customHeight="1" thickBot="1" x14ac:dyDescent="0.25">
      <c r="B22" s="4" t="s">
        <v>33</v>
      </c>
      <c r="C22" s="20">
        <v>43</v>
      </c>
      <c r="D22" s="20">
        <v>39</v>
      </c>
      <c r="E22" s="20">
        <v>102</v>
      </c>
      <c r="F22" s="20">
        <v>15</v>
      </c>
      <c r="G22" s="20">
        <v>13</v>
      </c>
      <c r="H22" s="20">
        <v>9</v>
      </c>
      <c r="I22" s="20">
        <v>25</v>
      </c>
      <c r="J22" s="20">
        <v>22</v>
      </c>
      <c r="K22" s="20">
        <v>89</v>
      </c>
      <c r="L22" s="20">
        <v>3</v>
      </c>
      <c r="M22" s="20">
        <v>4</v>
      </c>
      <c r="N22" s="20">
        <v>4</v>
      </c>
    </row>
    <row r="23" spans="2:14" ht="20.100000000000001" customHeight="1" thickBot="1" x14ac:dyDescent="0.25">
      <c r="B23" s="4" t="s">
        <v>34</v>
      </c>
      <c r="C23" s="20">
        <v>157</v>
      </c>
      <c r="D23" s="20">
        <v>185</v>
      </c>
      <c r="E23" s="20">
        <v>203</v>
      </c>
      <c r="F23" s="20">
        <v>30</v>
      </c>
      <c r="G23" s="20">
        <v>36</v>
      </c>
      <c r="H23" s="20">
        <v>37</v>
      </c>
      <c r="I23" s="20">
        <v>74</v>
      </c>
      <c r="J23" s="20">
        <v>94</v>
      </c>
      <c r="K23" s="20">
        <v>148</v>
      </c>
      <c r="L23" s="20">
        <v>53</v>
      </c>
      <c r="M23" s="20">
        <v>55</v>
      </c>
      <c r="N23" s="20">
        <v>18</v>
      </c>
    </row>
    <row r="24" spans="2:14" ht="20.100000000000001" customHeight="1" thickBot="1" x14ac:dyDescent="0.25">
      <c r="B24" s="4" t="s">
        <v>35</v>
      </c>
      <c r="C24" s="20">
        <v>100</v>
      </c>
      <c r="D24" s="20">
        <v>57</v>
      </c>
      <c r="E24" s="20">
        <v>118</v>
      </c>
      <c r="F24" s="20">
        <v>2</v>
      </c>
      <c r="G24" s="20">
        <v>1</v>
      </c>
      <c r="H24" s="20">
        <v>5</v>
      </c>
      <c r="I24" s="20">
        <v>26</v>
      </c>
      <c r="J24" s="20">
        <v>9</v>
      </c>
      <c r="K24" s="20">
        <v>74</v>
      </c>
      <c r="L24" s="20">
        <v>72</v>
      </c>
      <c r="M24" s="20">
        <v>47</v>
      </c>
      <c r="N24" s="20">
        <v>39</v>
      </c>
    </row>
    <row r="25" spans="2:14" ht="20.100000000000001" customHeight="1" thickBot="1" x14ac:dyDescent="0.25">
      <c r="B25" s="4" t="s">
        <v>36</v>
      </c>
      <c r="C25" s="20">
        <v>17</v>
      </c>
      <c r="D25" s="20">
        <v>11</v>
      </c>
      <c r="E25" s="20">
        <v>57</v>
      </c>
      <c r="F25" s="20">
        <v>2</v>
      </c>
      <c r="G25" s="20">
        <v>4</v>
      </c>
      <c r="H25" s="20">
        <v>10</v>
      </c>
      <c r="I25" s="20">
        <v>14</v>
      </c>
      <c r="J25" s="20">
        <v>7</v>
      </c>
      <c r="K25" s="20">
        <v>44</v>
      </c>
      <c r="L25" s="20">
        <v>1</v>
      </c>
      <c r="M25" s="20">
        <v>0</v>
      </c>
      <c r="N25" s="20">
        <v>3</v>
      </c>
    </row>
    <row r="26" spans="2:14" ht="20.100000000000001" customHeight="1" thickBot="1" x14ac:dyDescent="0.25">
      <c r="B26" s="5" t="s">
        <v>37</v>
      </c>
      <c r="C26" s="20">
        <v>32</v>
      </c>
      <c r="D26" s="20">
        <v>35</v>
      </c>
      <c r="E26" s="20">
        <v>63</v>
      </c>
      <c r="F26" s="20">
        <v>8</v>
      </c>
      <c r="G26" s="20">
        <v>3</v>
      </c>
      <c r="H26" s="20">
        <v>11</v>
      </c>
      <c r="I26" s="20">
        <v>22</v>
      </c>
      <c r="J26" s="20">
        <v>29</v>
      </c>
      <c r="K26" s="20">
        <v>50</v>
      </c>
      <c r="L26" s="20">
        <v>2</v>
      </c>
      <c r="M26" s="20">
        <v>3</v>
      </c>
      <c r="N26" s="20">
        <v>2</v>
      </c>
    </row>
    <row r="27" spans="2:14" ht="20.100000000000001" customHeight="1" thickBot="1" x14ac:dyDescent="0.25">
      <c r="B27" s="6" t="s">
        <v>38</v>
      </c>
      <c r="C27" s="21">
        <v>10</v>
      </c>
      <c r="D27" s="21">
        <v>11</v>
      </c>
      <c r="E27" s="21">
        <v>30</v>
      </c>
      <c r="F27" s="21">
        <v>0</v>
      </c>
      <c r="G27" s="21">
        <v>5</v>
      </c>
      <c r="H27" s="21">
        <v>0</v>
      </c>
      <c r="I27" s="21">
        <v>10</v>
      </c>
      <c r="J27" s="21">
        <v>6</v>
      </c>
      <c r="K27" s="21">
        <v>30</v>
      </c>
      <c r="L27" s="21">
        <v>0</v>
      </c>
      <c r="M27" s="21">
        <v>0</v>
      </c>
      <c r="N27" s="21">
        <v>0</v>
      </c>
    </row>
    <row r="28" spans="2:14" ht="20.100000000000001" customHeight="1" thickBot="1" x14ac:dyDescent="0.25">
      <c r="B28" s="7" t="s">
        <v>39</v>
      </c>
      <c r="C28" s="9">
        <f>SUM(C11:C27)</f>
        <v>1126</v>
      </c>
      <c r="D28" s="9">
        <f t="shared" ref="D28:N28" si="0">SUM(D11:D27)</f>
        <v>1044</v>
      </c>
      <c r="E28" s="9">
        <f t="shared" si="0"/>
        <v>2142</v>
      </c>
      <c r="F28" s="9">
        <f t="shared" si="0"/>
        <v>240</v>
      </c>
      <c r="G28" s="9">
        <f t="shared" si="0"/>
        <v>236</v>
      </c>
      <c r="H28" s="9">
        <f t="shared" si="0"/>
        <v>366</v>
      </c>
      <c r="I28" s="9">
        <f t="shared" si="0"/>
        <v>631</v>
      </c>
      <c r="J28" s="9">
        <f t="shared" si="0"/>
        <v>588</v>
      </c>
      <c r="K28" s="9">
        <f t="shared" si="0"/>
        <v>1573</v>
      </c>
      <c r="L28" s="9">
        <f t="shared" si="0"/>
        <v>255</v>
      </c>
      <c r="M28" s="9">
        <f t="shared" si="0"/>
        <v>220</v>
      </c>
      <c r="N28" s="9">
        <f t="shared" si="0"/>
        <v>203</v>
      </c>
    </row>
    <row r="29" spans="2:14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8"/>
      <c r="C9" s="76" t="s">
        <v>104</v>
      </c>
      <c r="D9" s="69"/>
      <c r="E9" s="77"/>
      <c r="F9" s="76" t="s">
        <v>105</v>
      </c>
      <c r="G9" s="69"/>
      <c r="H9" s="69"/>
      <c r="I9" s="76" t="s">
        <v>106</v>
      </c>
      <c r="J9" s="69"/>
      <c r="K9" s="69"/>
      <c r="L9" s="76" t="s">
        <v>266</v>
      </c>
      <c r="M9" s="69"/>
      <c r="N9" s="69"/>
      <c r="O9" s="76" t="s">
        <v>107</v>
      </c>
      <c r="P9" s="69"/>
      <c r="Q9" s="69"/>
      <c r="R9" s="76" t="s">
        <v>108</v>
      </c>
      <c r="S9" s="69"/>
      <c r="T9" s="69"/>
      <c r="U9" s="76" t="s">
        <v>109</v>
      </c>
      <c r="V9" s="69"/>
      <c r="W9" s="69"/>
      <c r="X9" s="76" t="s">
        <v>110</v>
      </c>
      <c r="Y9" s="69"/>
      <c r="Z9" s="69"/>
      <c r="AA9" s="76" t="s">
        <v>111</v>
      </c>
      <c r="AB9" s="69"/>
      <c r="AC9" s="69"/>
      <c r="AD9" s="76" t="s">
        <v>112</v>
      </c>
      <c r="AE9" s="69"/>
      <c r="AF9" s="69"/>
      <c r="AG9" s="76" t="s">
        <v>113</v>
      </c>
      <c r="AH9" s="69"/>
      <c r="AI9" s="69"/>
    </row>
    <row r="10" spans="2:35" ht="42.75" customHeight="1" thickBot="1" x14ac:dyDescent="0.25">
      <c r="B10" s="78"/>
      <c r="C10" s="8" t="s">
        <v>114</v>
      </c>
      <c r="D10" s="8" t="s">
        <v>50</v>
      </c>
      <c r="E10" s="8" t="s">
        <v>51</v>
      </c>
      <c r="F10" s="8" t="s">
        <v>115</v>
      </c>
      <c r="G10" s="8" t="s">
        <v>50</v>
      </c>
      <c r="H10" s="8" t="s">
        <v>51</v>
      </c>
      <c r="I10" s="8" t="s">
        <v>115</v>
      </c>
      <c r="J10" s="8" t="s">
        <v>50</v>
      </c>
      <c r="K10" s="8" t="s">
        <v>51</v>
      </c>
      <c r="L10" s="8" t="s">
        <v>115</v>
      </c>
      <c r="M10" s="8" t="s">
        <v>50</v>
      </c>
      <c r="N10" s="8" t="s">
        <v>51</v>
      </c>
      <c r="O10" s="8" t="s">
        <v>115</v>
      </c>
      <c r="P10" s="8" t="s">
        <v>50</v>
      </c>
      <c r="Q10" s="8" t="s">
        <v>51</v>
      </c>
      <c r="R10" s="8" t="s">
        <v>115</v>
      </c>
      <c r="S10" s="8" t="s">
        <v>50</v>
      </c>
      <c r="T10" s="8" t="s">
        <v>51</v>
      </c>
      <c r="U10" s="8" t="s">
        <v>115</v>
      </c>
      <c r="V10" s="8" t="s">
        <v>50</v>
      </c>
      <c r="W10" s="8" t="s">
        <v>51</v>
      </c>
      <c r="X10" s="8" t="s">
        <v>115</v>
      </c>
      <c r="Y10" s="8" t="s">
        <v>50</v>
      </c>
      <c r="Z10" s="8" t="s">
        <v>51</v>
      </c>
      <c r="AA10" s="8" t="s">
        <v>115</v>
      </c>
      <c r="AB10" s="8" t="s">
        <v>50</v>
      </c>
      <c r="AC10" s="8" t="s">
        <v>51</v>
      </c>
      <c r="AD10" s="8" t="s">
        <v>115</v>
      </c>
      <c r="AE10" s="8" t="s">
        <v>50</v>
      </c>
      <c r="AF10" s="8" t="s">
        <v>51</v>
      </c>
      <c r="AG10" s="8" t="s">
        <v>115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9">
        <v>308</v>
      </c>
      <c r="D11" s="19">
        <v>313</v>
      </c>
      <c r="E11" s="19">
        <v>106</v>
      </c>
      <c r="F11" s="19">
        <v>288</v>
      </c>
      <c r="G11" s="19">
        <v>291</v>
      </c>
      <c r="H11" s="19">
        <v>106</v>
      </c>
      <c r="I11" s="19">
        <v>20</v>
      </c>
      <c r="J11" s="19">
        <v>20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2</v>
      </c>
      <c r="Q11" s="19">
        <v>0</v>
      </c>
      <c r="R11" s="19">
        <v>0</v>
      </c>
      <c r="S11" s="19">
        <v>0</v>
      </c>
      <c r="T11" s="19">
        <v>0</v>
      </c>
      <c r="U11" s="19">
        <v>69</v>
      </c>
      <c r="V11" s="19">
        <v>60</v>
      </c>
      <c r="W11" s="19">
        <v>28</v>
      </c>
      <c r="X11" s="19">
        <v>69</v>
      </c>
      <c r="Y11" s="19">
        <v>60</v>
      </c>
      <c r="Z11" s="19">
        <v>28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</row>
    <row r="12" spans="2:35" ht="20.100000000000001" customHeight="1" thickBot="1" x14ac:dyDescent="0.25">
      <c r="B12" s="4" t="s">
        <v>23</v>
      </c>
      <c r="C12" s="20">
        <v>67</v>
      </c>
      <c r="D12" s="20">
        <v>36</v>
      </c>
      <c r="E12" s="20">
        <v>41</v>
      </c>
      <c r="F12" s="20">
        <v>67</v>
      </c>
      <c r="G12" s="20">
        <v>36</v>
      </c>
      <c r="H12" s="20">
        <v>41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7</v>
      </c>
      <c r="V12" s="20">
        <v>12</v>
      </c>
      <c r="W12" s="20">
        <v>0</v>
      </c>
      <c r="X12" s="20">
        <v>7</v>
      </c>
      <c r="Y12" s="20">
        <v>12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</row>
    <row r="13" spans="2:35" ht="20.100000000000001" customHeight="1" thickBot="1" x14ac:dyDescent="0.25">
      <c r="B13" s="4" t="s">
        <v>24</v>
      </c>
      <c r="C13" s="20">
        <v>52</v>
      </c>
      <c r="D13" s="20">
        <v>48</v>
      </c>
      <c r="E13" s="20">
        <v>6</v>
      </c>
      <c r="F13" s="20">
        <v>52</v>
      </c>
      <c r="G13" s="20">
        <v>48</v>
      </c>
      <c r="H13" s="20">
        <v>6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4</v>
      </c>
      <c r="V13" s="20">
        <v>5</v>
      </c>
      <c r="W13" s="20">
        <v>1</v>
      </c>
      <c r="X13" s="20">
        <v>4</v>
      </c>
      <c r="Y13" s="20">
        <v>5</v>
      </c>
      <c r="Z13" s="20">
        <v>1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</row>
    <row r="14" spans="2:35" ht="20.100000000000001" customHeight="1" thickBot="1" x14ac:dyDescent="0.25">
      <c r="B14" s="4" t="s">
        <v>25</v>
      </c>
      <c r="C14" s="20">
        <v>79</v>
      </c>
      <c r="D14" s="20">
        <v>76</v>
      </c>
      <c r="E14" s="20">
        <v>33</v>
      </c>
      <c r="F14" s="20">
        <v>79</v>
      </c>
      <c r="G14" s="20">
        <v>76</v>
      </c>
      <c r="H14" s="20">
        <v>33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23</v>
      </c>
      <c r="V14" s="20">
        <v>26</v>
      </c>
      <c r="W14" s="20">
        <v>4</v>
      </c>
      <c r="X14" s="20">
        <v>23</v>
      </c>
      <c r="Y14" s="20">
        <v>26</v>
      </c>
      <c r="Z14" s="20">
        <v>4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</row>
    <row r="15" spans="2:35" ht="20.100000000000001" customHeight="1" thickBot="1" x14ac:dyDescent="0.25">
      <c r="B15" s="4" t="s">
        <v>26</v>
      </c>
      <c r="C15" s="20">
        <v>94</v>
      </c>
      <c r="D15" s="20">
        <v>94</v>
      </c>
      <c r="E15" s="20">
        <v>19</v>
      </c>
      <c r="F15" s="20">
        <v>94</v>
      </c>
      <c r="G15" s="20">
        <v>94</v>
      </c>
      <c r="H15" s="20">
        <v>19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40</v>
      </c>
      <c r="V15" s="20">
        <v>42</v>
      </c>
      <c r="W15" s="20">
        <v>11</v>
      </c>
      <c r="X15" s="20">
        <v>40</v>
      </c>
      <c r="Y15" s="20">
        <v>42</v>
      </c>
      <c r="Z15" s="20">
        <v>10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1</v>
      </c>
      <c r="AG15" s="20">
        <v>0</v>
      </c>
      <c r="AH15" s="20">
        <v>0</v>
      </c>
      <c r="AI15" s="20">
        <v>0</v>
      </c>
    </row>
    <row r="16" spans="2:35" ht="20.100000000000001" customHeight="1" thickBot="1" x14ac:dyDescent="0.25">
      <c r="B16" s="4" t="s">
        <v>27</v>
      </c>
      <c r="C16" s="20">
        <v>14</v>
      </c>
      <c r="D16" s="20">
        <v>11</v>
      </c>
      <c r="E16" s="20">
        <v>11</v>
      </c>
      <c r="F16" s="20">
        <v>14</v>
      </c>
      <c r="G16" s="20">
        <v>11</v>
      </c>
      <c r="H16" s="20">
        <v>11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7</v>
      </c>
      <c r="V16" s="20">
        <v>7</v>
      </c>
      <c r="W16" s="20">
        <v>3</v>
      </c>
      <c r="X16" s="20">
        <v>7</v>
      </c>
      <c r="Y16" s="20">
        <v>7</v>
      </c>
      <c r="Z16" s="20">
        <v>3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20.100000000000001" customHeight="1" thickBot="1" x14ac:dyDescent="0.25">
      <c r="B17" s="4" t="s">
        <v>28</v>
      </c>
      <c r="C17" s="20">
        <v>120</v>
      </c>
      <c r="D17" s="20">
        <v>104</v>
      </c>
      <c r="E17" s="20">
        <v>94</v>
      </c>
      <c r="F17" s="20">
        <v>115</v>
      </c>
      <c r="G17" s="20">
        <v>100</v>
      </c>
      <c r="H17" s="20">
        <v>93</v>
      </c>
      <c r="I17" s="20">
        <v>4</v>
      </c>
      <c r="J17" s="20">
        <v>4</v>
      </c>
      <c r="K17" s="20">
        <v>0</v>
      </c>
      <c r="L17" s="20">
        <v>0</v>
      </c>
      <c r="M17" s="20">
        <v>0</v>
      </c>
      <c r="N17" s="20">
        <v>0</v>
      </c>
      <c r="O17" s="20">
        <v>1</v>
      </c>
      <c r="P17" s="20">
        <v>0</v>
      </c>
      <c r="Q17" s="20">
        <v>1</v>
      </c>
      <c r="R17" s="20">
        <v>0</v>
      </c>
      <c r="S17" s="20">
        <v>0</v>
      </c>
      <c r="T17" s="20">
        <v>0</v>
      </c>
      <c r="U17" s="20">
        <v>13</v>
      </c>
      <c r="V17" s="20">
        <v>13</v>
      </c>
      <c r="W17" s="20">
        <v>12</v>
      </c>
      <c r="X17" s="20">
        <v>13</v>
      </c>
      <c r="Y17" s="20">
        <v>13</v>
      </c>
      <c r="Z17" s="20">
        <v>12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20.100000000000001" customHeight="1" thickBot="1" x14ac:dyDescent="0.25">
      <c r="B18" s="4" t="s">
        <v>29</v>
      </c>
      <c r="C18" s="20">
        <v>75</v>
      </c>
      <c r="D18" s="20">
        <v>73</v>
      </c>
      <c r="E18" s="20">
        <v>77</v>
      </c>
      <c r="F18" s="20">
        <v>75</v>
      </c>
      <c r="G18" s="20">
        <v>73</v>
      </c>
      <c r="H18" s="20">
        <v>77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29</v>
      </c>
      <c r="V18" s="20">
        <v>21</v>
      </c>
      <c r="W18" s="20">
        <v>38</v>
      </c>
      <c r="X18" s="20">
        <v>29</v>
      </c>
      <c r="Y18" s="20">
        <v>21</v>
      </c>
      <c r="Z18" s="20">
        <v>38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</row>
    <row r="19" spans="2:35" ht="20.100000000000001" customHeight="1" thickBot="1" x14ac:dyDescent="0.25">
      <c r="B19" s="4" t="s">
        <v>30</v>
      </c>
      <c r="C19" s="20">
        <v>383</v>
      </c>
      <c r="D19" s="20">
        <v>337</v>
      </c>
      <c r="E19" s="20">
        <v>134</v>
      </c>
      <c r="F19" s="20">
        <v>382</v>
      </c>
      <c r="G19" s="20">
        <v>335</v>
      </c>
      <c r="H19" s="20">
        <v>132</v>
      </c>
      <c r="I19" s="20">
        <v>1</v>
      </c>
      <c r="J19" s="20">
        <v>2</v>
      </c>
      <c r="K19" s="20">
        <v>2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220</v>
      </c>
      <c r="V19" s="20">
        <v>216</v>
      </c>
      <c r="W19" s="20">
        <v>25</v>
      </c>
      <c r="X19" s="20">
        <v>220</v>
      </c>
      <c r="Y19" s="20">
        <v>216</v>
      </c>
      <c r="Z19" s="20">
        <v>25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2:35" ht="20.100000000000001" customHeight="1" thickBot="1" x14ac:dyDescent="0.25">
      <c r="B20" s="4" t="s">
        <v>31</v>
      </c>
      <c r="C20" s="20">
        <v>182</v>
      </c>
      <c r="D20" s="20">
        <v>165</v>
      </c>
      <c r="E20" s="20">
        <v>61</v>
      </c>
      <c r="F20" s="20">
        <v>182</v>
      </c>
      <c r="G20" s="20">
        <v>165</v>
      </c>
      <c r="H20" s="20">
        <v>61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51</v>
      </c>
      <c r="V20" s="20">
        <v>53</v>
      </c>
      <c r="W20" s="20">
        <v>5</v>
      </c>
      <c r="X20" s="20">
        <v>50</v>
      </c>
      <c r="Y20" s="20">
        <v>52</v>
      </c>
      <c r="Z20" s="20">
        <v>5</v>
      </c>
      <c r="AA20" s="20">
        <v>1</v>
      </c>
      <c r="AB20" s="20">
        <v>1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2:35" ht="20.100000000000001" customHeight="1" thickBot="1" x14ac:dyDescent="0.25">
      <c r="B21" s="4" t="s">
        <v>32</v>
      </c>
      <c r="C21" s="20">
        <v>77</v>
      </c>
      <c r="D21" s="20">
        <v>72</v>
      </c>
      <c r="E21" s="20">
        <v>72</v>
      </c>
      <c r="F21" s="20">
        <v>77</v>
      </c>
      <c r="G21" s="20">
        <v>72</v>
      </c>
      <c r="H21" s="20">
        <v>72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10</v>
      </c>
      <c r="V21" s="20">
        <v>10</v>
      </c>
      <c r="W21" s="20">
        <v>0</v>
      </c>
      <c r="X21" s="20">
        <v>10</v>
      </c>
      <c r="Y21" s="20">
        <v>10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20.100000000000001" customHeight="1" thickBot="1" x14ac:dyDescent="0.25">
      <c r="B22" s="4" t="s">
        <v>33</v>
      </c>
      <c r="C22" s="20">
        <v>85</v>
      </c>
      <c r="D22" s="20">
        <v>69</v>
      </c>
      <c r="E22" s="20">
        <v>83</v>
      </c>
      <c r="F22" s="20">
        <v>74</v>
      </c>
      <c r="G22" s="20">
        <v>69</v>
      </c>
      <c r="H22" s="20">
        <v>72</v>
      </c>
      <c r="I22" s="20">
        <v>1</v>
      </c>
      <c r="J22" s="20">
        <v>0</v>
      </c>
      <c r="K22" s="20">
        <v>1</v>
      </c>
      <c r="L22" s="20">
        <v>0</v>
      </c>
      <c r="M22" s="20">
        <v>0</v>
      </c>
      <c r="N22" s="20">
        <v>0</v>
      </c>
      <c r="O22" s="20">
        <v>10</v>
      </c>
      <c r="P22" s="20">
        <v>0</v>
      </c>
      <c r="Q22" s="20">
        <v>10</v>
      </c>
      <c r="R22" s="20">
        <v>0</v>
      </c>
      <c r="S22" s="20">
        <v>0</v>
      </c>
      <c r="T22" s="20">
        <v>0</v>
      </c>
      <c r="U22" s="20">
        <v>5</v>
      </c>
      <c r="V22" s="20">
        <v>3</v>
      </c>
      <c r="W22" s="20">
        <v>13</v>
      </c>
      <c r="X22" s="20">
        <v>5</v>
      </c>
      <c r="Y22" s="20">
        <v>3</v>
      </c>
      <c r="Z22" s="20">
        <v>13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20.100000000000001" customHeight="1" thickBot="1" x14ac:dyDescent="0.25">
      <c r="B23" s="4" t="s">
        <v>34</v>
      </c>
      <c r="C23" s="20">
        <v>321</v>
      </c>
      <c r="D23" s="20">
        <v>319</v>
      </c>
      <c r="E23" s="20">
        <v>144</v>
      </c>
      <c r="F23" s="20">
        <v>316</v>
      </c>
      <c r="G23" s="20">
        <v>316</v>
      </c>
      <c r="H23" s="20">
        <v>142</v>
      </c>
      <c r="I23" s="20">
        <v>5</v>
      </c>
      <c r="J23" s="20">
        <v>3</v>
      </c>
      <c r="K23" s="20">
        <v>2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50</v>
      </c>
      <c r="V23" s="20">
        <v>47</v>
      </c>
      <c r="W23" s="20">
        <v>16</v>
      </c>
      <c r="X23" s="20">
        <v>50</v>
      </c>
      <c r="Y23" s="20">
        <v>47</v>
      </c>
      <c r="Z23" s="20">
        <v>16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</row>
    <row r="24" spans="2:35" ht="20.100000000000001" customHeight="1" thickBot="1" x14ac:dyDescent="0.25">
      <c r="B24" s="4" t="s">
        <v>35</v>
      </c>
      <c r="C24" s="20">
        <v>33</v>
      </c>
      <c r="D24" s="20">
        <v>36</v>
      </c>
      <c r="E24" s="20">
        <v>20</v>
      </c>
      <c r="F24" s="20">
        <v>32</v>
      </c>
      <c r="G24" s="20">
        <v>35</v>
      </c>
      <c r="H24" s="20">
        <v>20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1</v>
      </c>
      <c r="P24" s="20">
        <v>1</v>
      </c>
      <c r="Q24" s="20">
        <v>0</v>
      </c>
      <c r="R24" s="20">
        <v>0</v>
      </c>
      <c r="S24" s="20">
        <v>0</v>
      </c>
      <c r="T24" s="20">
        <v>0</v>
      </c>
      <c r="U24" s="20">
        <v>1</v>
      </c>
      <c r="V24" s="20">
        <v>0</v>
      </c>
      <c r="W24" s="20">
        <v>2</v>
      </c>
      <c r="X24" s="20">
        <v>1</v>
      </c>
      <c r="Y24" s="20">
        <v>0</v>
      </c>
      <c r="Z24" s="20">
        <v>2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20.100000000000001" customHeight="1" thickBot="1" x14ac:dyDescent="0.25">
      <c r="B25" s="4" t="s">
        <v>36</v>
      </c>
      <c r="C25" s="20">
        <v>60</v>
      </c>
      <c r="D25" s="20">
        <v>61</v>
      </c>
      <c r="E25" s="20">
        <v>19</v>
      </c>
      <c r="F25" s="20">
        <v>60</v>
      </c>
      <c r="G25" s="20">
        <v>61</v>
      </c>
      <c r="H25" s="20">
        <v>19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3</v>
      </c>
      <c r="V25" s="20">
        <v>6</v>
      </c>
      <c r="W25" s="20">
        <v>1</v>
      </c>
      <c r="X25" s="20">
        <v>3</v>
      </c>
      <c r="Y25" s="20">
        <v>6</v>
      </c>
      <c r="Z25" s="20">
        <v>1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2:35" ht="20.100000000000001" customHeight="1" thickBot="1" x14ac:dyDescent="0.25">
      <c r="B26" s="5" t="s">
        <v>37</v>
      </c>
      <c r="C26" s="20">
        <v>51</v>
      </c>
      <c r="D26" s="20">
        <v>38</v>
      </c>
      <c r="E26" s="20">
        <v>38</v>
      </c>
      <c r="F26" s="20">
        <v>41</v>
      </c>
      <c r="G26" s="20">
        <v>28</v>
      </c>
      <c r="H26" s="20">
        <v>32</v>
      </c>
      <c r="I26" s="20">
        <v>10</v>
      </c>
      <c r="J26" s="20">
        <v>10</v>
      </c>
      <c r="K26" s="20">
        <v>6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5</v>
      </c>
      <c r="V26" s="20">
        <v>4</v>
      </c>
      <c r="W26" s="20">
        <v>5</v>
      </c>
      <c r="X26" s="20">
        <v>5</v>
      </c>
      <c r="Y26" s="20">
        <v>4</v>
      </c>
      <c r="Z26" s="20">
        <v>5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2:35" ht="20.100000000000001" customHeight="1" thickBot="1" x14ac:dyDescent="0.25">
      <c r="B27" s="6" t="s">
        <v>38</v>
      </c>
      <c r="C27" s="21">
        <v>17</v>
      </c>
      <c r="D27" s="21">
        <v>18</v>
      </c>
      <c r="E27" s="21">
        <v>26</v>
      </c>
      <c r="F27" s="21">
        <v>17</v>
      </c>
      <c r="G27" s="21">
        <v>18</v>
      </c>
      <c r="H27" s="21">
        <v>26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</v>
      </c>
      <c r="V27" s="21">
        <v>2</v>
      </c>
      <c r="W27" s="21">
        <v>1</v>
      </c>
      <c r="X27" s="21">
        <v>2</v>
      </c>
      <c r="Y27" s="21">
        <v>2</v>
      </c>
      <c r="Z27" s="21">
        <v>1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</row>
    <row r="28" spans="2:35" ht="20.100000000000001" customHeight="1" thickBot="1" x14ac:dyDescent="0.25">
      <c r="B28" s="7" t="s">
        <v>39</v>
      </c>
      <c r="C28" s="9">
        <f>SUM(C11:C27)</f>
        <v>2018</v>
      </c>
      <c r="D28" s="9">
        <f t="shared" ref="D28:AI28" si="0">SUM(D11:D27)</f>
        <v>1870</v>
      </c>
      <c r="E28" s="9">
        <f t="shared" si="0"/>
        <v>984</v>
      </c>
      <c r="F28" s="9">
        <f t="shared" si="0"/>
        <v>1965</v>
      </c>
      <c r="G28" s="9">
        <f t="shared" si="0"/>
        <v>1828</v>
      </c>
      <c r="H28" s="9">
        <f t="shared" si="0"/>
        <v>962</v>
      </c>
      <c r="I28" s="9">
        <f t="shared" si="0"/>
        <v>41</v>
      </c>
      <c r="J28" s="9">
        <f t="shared" si="0"/>
        <v>39</v>
      </c>
      <c r="K28" s="9">
        <f t="shared" si="0"/>
        <v>11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12</v>
      </c>
      <c r="P28" s="9">
        <f t="shared" si="0"/>
        <v>3</v>
      </c>
      <c r="Q28" s="9">
        <f t="shared" si="0"/>
        <v>11</v>
      </c>
      <c r="R28" s="9">
        <f t="shared" si="0"/>
        <v>0</v>
      </c>
      <c r="S28" s="9">
        <f t="shared" si="0"/>
        <v>0</v>
      </c>
      <c r="T28" s="9">
        <f t="shared" si="0"/>
        <v>0</v>
      </c>
      <c r="U28" s="9">
        <f t="shared" si="0"/>
        <v>539</v>
      </c>
      <c r="V28" s="9">
        <f t="shared" si="0"/>
        <v>527</v>
      </c>
      <c r="W28" s="9">
        <f t="shared" si="0"/>
        <v>165</v>
      </c>
      <c r="X28" s="9">
        <f t="shared" si="0"/>
        <v>538</v>
      </c>
      <c r="Y28" s="9">
        <f t="shared" si="0"/>
        <v>526</v>
      </c>
      <c r="Z28" s="9">
        <f t="shared" si="0"/>
        <v>164</v>
      </c>
      <c r="AA28" s="9">
        <f t="shared" si="0"/>
        <v>1</v>
      </c>
      <c r="AB28" s="9">
        <f t="shared" si="0"/>
        <v>1</v>
      </c>
      <c r="AC28" s="9">
        <f t="shared" si="0"/>
        <v>0</v>
      </c>
      <c r="AD28" s="9">
        <f t="shared" si="0"/>
        <v>0</v>
      </c>
      <c r="AE28" s="9">
        <f t="shared" si="0"/>
        <v>0</v>
      </c>
      <c r="AF28" s="9">
        <f t="shared" si="0"/>
        <v>1</v>
      </c>
      <c r="AG28" s="9">
        <f t="shared" si="0"/>
        <v>0</v>
      </c>
      <c r="AH28" s="9">
        <f t="shared" si="0"/>
        <v>0</v>
      </c>
      <c r="AI28" s="9">
        <f t="shared" si="0"/>
        <v>0</v>
      </c>
    </row>
    <row r="29" spans="2:35" x14ac:dyDescent="0.2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6" t="s">
        <v>237</v>
      </c>
      <c r="D9" s="69"/>
      <c r="E9" s="69"/>
      <c r="F9" s="77"/>
      <c r="G9" s="76" t="s">
        <v>233</v>
      </c>
      <c r="H9" s="69"/>
      <c r="I9" s="69"/>
      <c r="J9" s="83"/>
      <c r="K9" s="76" t="s">
        <v>234</v>
      </c>
      <c r="L9" s="69"/>
      <c r="M9" s="69"/>
      <c r="N9" s="83"/>
      <c r="O9" s="76" t="s">
        <v>235</v>
      </c>
      <c r="P9" s="69"/>
      <c r="Q9" s="69"/>
      <c r="R9" s="83"/>
      <c r="S9" s="76" t="s">
        <v>236</v>
      </c>
      <c r="T9" s="69"/>
      <c r="U9" s="69"/>
      <c r="V9" s="69"/>
      <c r="W9" s="69"/>
    </row>
    <row r="10" spans="2:23" ht="28.5" customHeight="1" thickBot="1" x14ac:dyDescent="0.25">
      <c r="B10" s="10"/>
      <c r="C10" s="80" t="s">
        <v>116</v>
      </c>
      <c r="D10" s="82" t="s">
        <v>117</v>
      </c>
      <c r="E10" s="82"/>
      <c r="F10" s="79" t="s">
        <v>118</v>
      </c>
      <c r="G10" s="80" t="s">
        <v>116</v>
      </c>
      <c r="H10" s="82" t="s">
        <v>117</v>
      </c>
      <c r="I10" s="82"/>
      <c r="J10" s="79" t="s">
        <v>118</v>
      </c>
      <c r="K10" s="80" t="s">
        <v>116</v>
      </c>
      <c r="L10" s="82" t="s">
        <v>117</v>
      </c>
      <c r="M10" s="82"/>
      <c r="N10" s="79" t="s">
        <v>118</v>
      </c>
      <c r="O10" s="80" t="s">
        <v>116</v>
      </c>
      <c r="P10" s="82" t="s">
        <v>117</v>
      </c>
      <c r="Q10" s="82"/>
      <c r="R10" s="79" t="s">
        <v>118</v>
      </c>
      <c r="S10" s="80" t="s">
        <v>119</v>
      </c>
      <c r="T10" s="82" t="s">
        <v>120</v>
      </c>
      <c r="U10" s="82"/>
      <c r="V10" s="79" t="s">
        <v>121</v>
      </c>
      <c r="W10" s="80" t="s">
        <v>122</v>
      </c>
    </row>
    <row r="11" spans="2:23" ht="28.5" customHeight="1" thickBot="1" x14ac:dyDescent="0.25">
      <c r="B11" s="11"/>
      <c r="C11" s="81"/>
      <c r="D11" s="24" t="s">
        <v>123</v>
      </c>
      <c r="E11" s="24" t="s">
        <v>124</v>
      </c>
      <c r="F11" s="74"/>
      <c r="G11" s="81"/>
      <c r="H11" s="24" t="s">
        <v>123</v>
      </c>
      <c r="I11" s="24" t="s">
        <v>124</v>
      </c>
      <c r="J11" s="74"/>
      <c r="K11" s="81"/>
      <c r="L11" s="24" t="s">
        <v>123</v>
      </c>
      <c r="M11" s="24" t="s">
        <v>124</v>
      </c>
      <c r="N11" s="74"/>
      <c r="O11" s="81"/>
      <c r="P11" s="24" t="s">
        <v>123</v>
      </c>
      <c r="Q11" s="24" t="s">
        <v>124</v>
      </c>
      <c r="R11" s="74"/>
      <c r="S11" s="81"/>
      <c r="T11" s="24" t="s">
        <v>125</v>
      </c>
      <c r="U11" s="24" t="s">
        <v>126</v>
      </c>
      <c r="V11" s="74"/>
      <c r="W11" s="81"/>
    </row>
    <row r="12" spans="2:23" ht="20.100000000000001" customHeight="1" thickBot="1" x14ac:dyDescent="0.25">
      <c r="B12" s="3" t="s">
        <v>22</v>
      </c>
      <c r="C12" s="19">
        <v>432</v>
      </c>
      <c r="D12" s="19">
        <v>17</v>
      </c>
      <c r="E12" s="19">
        <v>32</v>
      </c>
      <c r="F12" s="19">
        <v>481</v>
      </c>
      <c r="G12" s="19">
        <v>232</v>
      </c>
      <c r="H12" s="19">
        <v>2</v>
      </c>
      <c r="I12" s="19">
        <v>5</v>
      </c>
      <c r="J12" s="19">
        <v>239</v>
      </c>
      <c r="K12" s="19">
        <v>200</v>
      </c>
      <c r="L12" s="19">
        <v>15</v>
      </c>
      <c r="M12" s="19">
        <v>27</v>
      </c>
      <c r="N12" s="19">
        <v>242</v>
      </c>
      <c r="O12" s="19">
        <v>0</v>
      </c>
      <c r="P12" s="19">
        <v>0</v>
      </c>
      <c r="Q12" s="19">
        <v>0</v>
      </c>
      <c r="R12" s="19">
        <v>0</v>
      </c>
      <c r="S12" s="19">
        <v>344</v>
      </c>
      <c r="T12" s="19">
        <v>53</v>
      </c>
      <c r="U12" s="19">
        <v>34</v>
      </c>
      <c r="V12" s="19">
        <v>22</v>
      </c>
      <c r="W12" s="19">
        <v>453</v>
      </c>
    </row>
    <row r="13" spans="2:23" ht="20.100000000000001" customHeight="1" thickBot="1" x14ac:dyDescent="0.25">
      <c r="B13" s="4" t="s">
        <v>23</v>
      </c>
      <c r="C13" s="20">
        <v>56</v>
      </c>
      <c r="D13" s="20">
        <v>1</v>
      </c>
      <c r="E13" s="20">
        <v>1</v>
      </c>
      <c r="F13" s="20">
        <v>58</v>
      </c>
      <c r="G13" s="20">
        <v>31</v>
      </c>
      <c r="H13" s="20">
        <v>0</v>
      </c>
      <c r="I13" s="20">
        <v>1</v>
      </c>
      <c r="J13" s="20">
        <v>32</v>
      </c>
      <c r="K13" s="20">
        <v>25</v>
      </c>
      <c r="L13" s="20">
        <v>1</v>
      </c>
      <c r="M13" s="20">
        <v>0</v>
      </c>
      <c r="N13" s="20">
        <v>26</v>
      </c>
      <c r="O13" s="20">
        <v>0</v>
      </c>
      <c r="P13" s="20">
        <v>0</v>
      </c>
      <c r="Q13" s="20">
        <v>0</v>
      </c>
      <c r="R13" s="20">
        <v>0</v>
      </c>
      <c r="S13" s="20">
        <v>46</v>
      </c>
      <c r="T13" s="20">
        <v>5</v>
      </c>
      <c r="U13" s="20">
        <v>2</v>
      </c>
      <c r="V13" s="20">
        <v>0</v>
      </c>
      <c r="W13" s="20">
        <v>53</v>
      </c>
    </row>
    <row r="14" spans="2:23" ht="20.100000000000001" customHeight="1" thickBot="1" x14ac:dyDescent="0.25">
      <c r="B14" s="4" t="s">
        <v>24</v>
      </c>
      <c r="C14" s="20">
        <v>21</v>
      </c>
      <c r="D14" s="20">
        <v>0</v>
      </c>
      <c r="E14" s="20">
        <v>2</v>
      </c>
      <c r="F14" s="20">
        <v>23</v>
      </c>
      <c r="G14" s="20">
        <v>15</v>
      </c>
      <c r="H14" s="20">
        <v>0</v>
      </c>
      <c r="I14" s="20">
        <v>2</v>
      </c>
      <c r="J14" s="20">
        <v>17</v>
      </c>
      <c r="K14" s="20">
        <v>6</v>
      </c>
      <c r="L14" s="20">
        <v>0</v>
      </c>
      <c r="M14" s="20">
        <v>0</v>
      </c>
      <c r="N14" s="20">
        <v>6</v>
      </c>
      <c r="O14" s="20">
        <v>0</v>
      </c>
      <c r="P14" s="20">
        <v>0</v>
      </c>
      <c r="Q14" s="20">
        <v>0</v>
      </c>
      <c r="R14" s="20">
        <v>0</v>
      </c>
      <c r="S14" s="20">
        <v>47</v>
      </c>
      <c r="T14" s="20">
        <v>6</v>
      </c>
      <c r="U14" s="20">
        <v>2</v>
      </c>
      <c r="V14" s="20">
        <v>3</v>
      </c>
      <c r="W14" s="20">
        <v>58</v>
      </c>
    </row>
    <row r="15" spans="2:23" ht="20.100000000000001" customHeight="1" thickBot="1" x14ac:dyDescent="0.25">
      <c r="B15" s="4" t="s">
        <v>25</v>
      </c>
      <c r="C15" s="20">
        <v>57</v>
      </c>
      <c r="D15" s="20">
        <v>0</v>
      </c>
      <c r="E15" s="20">
        <v>12</v>
      </c>
      <c r="F15" s="20">
        <v>69</v>
      </c>
      <c r="G15" s="20">
        <v>21</v>
      </c>
      <c r="H15" s="20">
        <v>0</v>
      </c>
      <c r="I15" s="20">
        <v>1</v>
      </c>
      <c r="J15" s="20">
        <v>22</v>
      </c>
      <c r="K15" s="20">
        <v>36</v>
      </c>
      <c r="L15" s="20">
        <v>0</v>
      </c>
      <c r="M15" s="20">
        <v>11</v>
      </c>
      <c r="N15" s="20">
        <v>47</v>
      </c>
      <c r="O15" s="20">
        <v>0</v>
      </c>
      <c r="P15" s="20">
        <v>0</v>
      </c>
      <c r="Q15" s="20">
        <v>0</v>
      </c>
      <c r="R15" s="20">
        <v>0</v>
      </c>
      <c r="S15" s="20">
        <v>70</v>
      </c>
      <c r="T15" s="20">
        <v>13</v>
      </c>
      <c r="U15" s="20">
        <v>28</v>
      </c>
      <c r="V15" s="20">
        <v>9</v>
      </c>
      <c r="W15" s="20">
        <v>120</v>
      </c>
    </row>
    <row r="16" spans="2:23" ht="20.100000000000001" customHeight="1" thickBot="1" x14ac:dyDescent="0.25">
      <c r="B16" s="4" t="s">
        <v>26</v>
      </c>
      <c r="C16" s="20">
        <v>188</v>
      </c>
      <c r="D16" s="20">
        <v>4</v>
      </c>
      <c r="E16" s="20">
        <v>16</v>
      </c>
      <c r="F16" s="20">
        <v>208</v>
      </c>
      <c r="G16" s="20">
        <v>140</v>
      </c>
      <c r="H16" s="20">
        <v>1</v>
      </c>
      <c r="I16" s="20">
        <v>7</v>
      </c>
      <c r="J16" s="20">
        <v>148</v>
      </c>
      <c r="K16" s="20">
        <v>48</v>
      </c>
      <c r="L16" s="20">
        <v>3</v>
      </c>
      <c r="M16" s="20">
        <v>9</v>
      </c>
      <c r="N16" s="20">
        <v>60</v>
      </c>
      <c r="O16" s="20">
        <v>0</v>
      </c>
      <c r="P16" s="20">
        <v>0</v>
      </c>
      <c r="Q16" s="20">
        <v>0</v>
      </c>
      <c r="R16" s="20">
        <v>0</v>
      </c>
      <c r="S16" s="20">
        <v>157</v>
      </c>
      <c r="T16" s="20">
        <v>22</v>
      </c>
      <c r="U16" s="20">
        <v>24</v>
      </c>
      <c r="V16" s="20">
        <v>13</v>
      </c>
      <c r="W16" s="20">
        <v>216</v>
      </c>
    </row>
    <row r="17" spans="2:23" ht="20.100000000000001" customHeight="1" thickBot="1" x14ac:dyDescent="0.25">
      <c r="B17" s="4" t="s">
        <v>27</v>
      </c>
      <c r="C17" s="20">
        <v>14</v>
      </c>
      <c r="D17" s="20">
        <v>2</v>
      </c>
      <c r="E17" s="20">
        <v>2</v>
      </c>
      <c r="F17" s="20">
        <v>18</v>
      </c>
      <c r="G17" s="20">
        <v>2</v>
      </c>
      <c r="H17" s="20">
        <v>0</v>
      </c>
      <c r="I17" s="20">
        <v>2</v>
      </c>
      <c r="J17" s="20">
        <v>4</v>
      </c>
      <c r="K17" s="20">
        <v>12</v>
      </c>
      <c r="L17" s="20">
        <v>2</v>
      </c>
      <c r="M17" s="20">
        <v>0</v>
      </c>
      <c r="N17" s="20">
        <v>14</v>
      </c>
      <c r="O17" s="20">
        <v>0</v>
      </c>
      <c r="P17" s="20">
        <v>0</v>
      </c>
      <c r="Q17" s="20">
        <v>0</v>
      </c>
      <c r="R17" s="20">
        <v>0</v>
      </c>
      <c r="S17" s="20">
        <v>21</v>
      </c>
      <c r="T17" s="20">
        <v>0</v>
      </c>
      <c r="U17" s="20">
        <v>2</v>
      </c>
      <c r="V17" s="20">
        <v>4</v>
      </c>
      <c r="W17" s="20">
        <v>27</v>
      </c>
    </row>
    <row r="18" spans="2:23" ht="20.100000000000001" customHeight="1" thickBot="1" x14ac:dyDescent="0.25">
      <c r="B18" s="4" t="s">
        <v>28</v>
      </c>
      <c r="C18" s="20">
        <v>53</v>
      </c>
      <c r="D18" s="20">
        <v>0</v>
      </c>
      <c r="E18" s="20">
        <v>0</v>
      </c>
      <c r="F18" s="20">
        <v>53</v>
      </c>
      <c r="G18" s="20">
        <v>25</v>
      </c>
      <c r="H18" s="20">
        <v>0</v>
      </c>
      <c r="I18" s="20">
        <v>0</v>
      </c>
      <c r="J18" s="20">
        <v>25</v>
      </c>
      <c r="K18" s="20">
        <v>28</v>
      </c>
      <c r="L18" s="20">
        <v>0</v>
      </c>
      <c r="M18" s="20">
        <v>0</v>
      </c>
      <c r="N18" s="20">
        <v>28</v>
      </c>
      <c r="O18" s="20">
        <v>0</v>
      </c>
      <c r="P18" s="20">
        <v>0</v>
      </c>
      <c r="Q18" s="20">
        <v>0</v>
      </c>
      <c r="R18" s="20">
        <v>0</v>
      </c>
      <c r="S18" s="20">
        <v>130</v>
      </c>
      <c r="T18" s="20">
        <v>10</v>
      </c>
      <c r="U18" s="20">
        <v>3</v>
      </c>
      <c r="V18" s="20">
        <v>1</v>
      </c>
      <c r="W18" s="20">
        <v>144</v>
      </c>
    </row>
    <row r="19" spans="2:23" ht="20.100000000000001" customHeight="1" thickBot="1" x14ac:dyDescent="0.25">
      <c r="B19" s="4" t="s">
        <v>29</v>
      </c>
      <c r="C19" s="20">
        <v>60</v>
      </c>
      <c r="D19" s="20">
        <v>12</v>
      </c>
      <c r="E19" s="20">
        <v>3</v>
      </c>
      <c r="F19" s="20">
        <v>75</v>
      </c>
      <c r="G19" s="20">
        <v>20</v>
      </c>
      <c r="H19" s="20">
        <v>0</v>
      </c>
      <c r="I19" s="20">
        <v>0</v>
      </c>
      <c r="J19" s="20">
        <v>20</v>
      </c>
      <c r="K19" s="20">
        <v>40</v>
      </c>
      <c r="L19" s="20">
        <v>12</v>
      </c>
      <c r="M19" s="20">
        <v>3</v>
      </c>
      <c r="N19" s="20">
        <v>55</v>
      </c>
      <c r="O19" s="20">
        <v>0</v>
      </c>
      <c r="P19" s="20">
        <v>0</v>
      </c>
      <c r="Q19" s="20">
        <v>0</v>
      </c>
      <c r="R19" s="20">
        <v>0</v>
      </c>
      <c r="S19" s="20">
        <v>89</v>
      </c>
      <c r="T19" s="20">
        <v>4</v>
      </c>
      <c r="U19" s="20">
        <v>8</v>
      </c>
      <c r="V19" s="20">
        <v>4</v>
      </c>
      <c r="W19" s="20">
        <v>105</v>
      </c>
    </row>
    <row r="20" spans="2:23" ht="20.100000000000001" customHeight="1" thickBot="1" x14ac:dyDescent="0.25">
      <c r="B20" s="4" t="s">
        <v>30</v>
      </c>
      <c r="C20" s="20">
        <v>117</v>
      </c>
      <c r="D20" s="20">
        <v>6</v>
      </c>
      <c r="E20" s="20">
        <v>22</v>
      </c>
      <c r="F20" s="20">
        <v>145</v>
      </c>
      <c r="G20" s="20">
        <v>49</v>
      </c>
      <c r="H20" s="20">
        <v>0</v>
      </c>
      <c r="I20" s="20">
        <v>9</v>
      </c>
      <c r="J20" s="20">
        <v>58</v>
      </c>
      <c r="K20" s="20">
        <v>68</v>
      </c>
      <c r="L20" s="20">
        <v>6</v>
      </c>
      <c r="M20" s="20">
        <v>13</v>
      </c>
      <c r="N20" s="20">
        <v>87</v>
      </c>
      <c r="O20" s="20">
        <v>0</v>
      </c>
      <c r="P20" s="20">
        <v>0</v>
      </c>
      <c r="Q20" s="20">
        <v>0</v>
      </c>
      <c r="R20" s="20">
        <v>0</v>
      </c>
      <c r="S20" s="20">
        <v>376</v>
      </c>
      <c r="T20" s="20">
        <v>88</v>
      </c>
      <c r="U20" s="20">
        <v>67</v>
      </c>
      <c r="V20" s="20">
        <v>43</v>
      </c>
      <c r="W20" s="20">
        <v>574</v>
      </c>
    </row>
    <row r="21" spans="2:23" ht="20.100000000000001" customHeight="1" thickBot="1" x14ac:dyDescent="0.25">
      <c r="B21" s="4" t="s">
        <v>31</v>
      </c>
      <c r="C21" s="20">
        <v>255</v>
      </c>
      <c r="D21" s="20">
        <v>15</v>
      </c>
      <c r="E21" s="20">
        <v>25</v>
      </c>
      <c r="F21" s="20">
        <v>295</v>
      </c>
      <c r="G21" s="20">
        <v>60</v>
      </c>
      <c r="H21" s="20">
        <v>0</v>
      </c>
      <c r="I21" s="20">
        <v>4</v>
      </c>
      <c r="J21" s="20">
        <v>64</v>
      </c>
      <c r="K21" s="20">
        <v>195</v>
      </c>
      <c r="L21" s="20">
        <v>15</v>
      </c>
      <c r="M21" s="20">
        <v>21</v>
      </c>
      <c r="N21" s="20">
        <v>231</v>
      </c>
      <c r="O21" s="20">
        <v>0</v>
      </c>
      <c r="P21" s="20">
        <v>0</v>
      </c>
      <c r="Q21" s="20">
        <v>0</v>
      </c>
      <c r="R21" s="20">
        <v>0</v>
      </c>
      <c r="S21" s="20">
        <v>341</v>
      </c>
      <c r="T21" s="20">
        <v>48</v>
      </c>
      <c r="U21" s="20">
        <v>33</v>
      </c>
      <c r="V21" s="20">
        <v>29</v>
      </c>
      <c r="W21" s="20">
        <v>451</v>
      </c>
    </row>
    <row r="22" spans="2:23" ht="20.100000000000001" customHeight="1" thickBot="1" x14ac:dyDescent="0.25">
      <c r="B22" s="4" t="s">
        <v>32</v>
      </c>
      <c r="C22" s="20">
        <v>23</v>
      </c>
      <c r="D22" s="20">
        <v>2</v>
      </c>
      <c r="E22" s="20">
        <v>1</v>
      </c>
      <c r="F22" s="20">
        <v>26</v>
      </c>
      <c r="G22" s="20">
        <v>10</v>
      </c>
      <c r="H22" s="20">
        <v>0</v>
      </c>
      <c r="I22" s="20">
        <v>0</v>
      </c>
      <c r="J22" s="20">
        <v>10</v>
      </c>
      <c r="K22" s="20">
        <v>13</v>
      </c>
      <c r="L22" s="20">
        <v>2</v>
      </c>
      <c r="M22" s="20">
        <v>1</v>
      </c>
      <c r="N22" s="20">
        <v>16</v>
      </c>
      <c r="O22" s="20">
        <v>0</v>
      </c>
      <c r="P22" s="20">
        <v>0</v>
      </c>
      <c r="Q22" s="20">
        <v>0</v>
      </c>
      <c r="R22" s="20">
        <v>0</v>
      </c>
      <c r="S22" s="20">
        <v>52</v>
      </c>
      <c r="T22" s="20">
        <v>11</v>
      </c>
      <c r="U22" s="20">
        <v>8</v>
      </c>
      <c r="V22" s="20">
        <v>3</v>
      </c>
      <c r="W22" s="20">
        <v>74</v>
      </c>
    </row>
    <row r="23" spans="2:23" ht="20.100000000000001" customHeight="1" thickBot="1" x14ac:dyDescent="0.25">
      <c r="B23" s="4" t="s">
        <v>33</v>
      </c>
      <c r="C23" s="20">
        <v>78</v>
      </c>
      <c r="D23" s="20">
        <v>0</v>
      </c>
      <c r="E23" s="20">
        <v>4</v>
      </c>
      <c r="F23" s="20">
        <v>82</v>
      </c>
      <c r="G23" s="20">
        <v>25</v>
      </c>
      <c r="H23" s="20">
        <v>0</v>
      </c>
      <c r="I23" s="20">
        <v>0</v>
      </c>
      <c r="J23" s="20">
        <v>25</v>
      </c>
      <c r="K23" s="20">
        <v>53</v>
      </c>
      <c r="L23" s="20">
        <v>0</v>
      </c>
      <c r="M23" s="20">
        <v>4</v>
      </c>
      <c r="N23" s="20">
        <v>57</v>
      </c>
      <c r="O23" s="20">
        <v>0</v>
      </c>
      <c r="P23" s="20">
        <v>0</v>
      </c>
      <c r="Q23" s="20">
        <v>0</v>
      </c>
      <c r="R23" s="20">
        <v>0</v>
      </c>
      <c r="S23" s="20">
        <v>118</v>
      </c>
      <c r="T23" s="20">
        <v>27</v>
      </c>
      <c r="U23" s="20">
        <v>16</v>
      </c>
      <c r="V23" s="20">
        <v>9</v>
      </c>
      <c r="W23" s="20">
        <v>170</v>
      </c>
    </row>
    <row r="24" spans="2:23" ht="20.100000000000001" customHeight="1" thickBot="1" x14ac:dyDescent="0.25">
      <c r="B24" s="4" t="s">
        <v>34</v>
      </c>
      <c r="C24" s="20">
        <v>123</v>
      </c>
      <c r="D24" s="20">
        <v>9</v>
      </c>
      <c r="E24" s="20">
        <v>10</v>
      </c>
      <c r="F24" s="20">
        <v>142</v>
      </c>
      <c r="G24" s="20">
        <v>50</v>
      </c>
      <c r="H24" s="20">
        <v>3</v>
      </c>
      <c r="I24" s="20">
        <v>2</v>
      </c>
      <c r="J24" s="20">
        <v>55</v>
      </c>
      <c r="K24" s="20">
        <v>73</v>
      </c>
      <c r="L24" s="20">
        <v>6</v>
      </c>
      <c r="M24" s="20">
        <v>6</v>
      </c>
      <c r="N24" s="20">
        <v>85</v>
      </c>
      <c r="O24" s="20">
        <v>0</v>
      </c>
      <c r="P24" s="20">
        <v>0</v>
      </c>
      <c r="Q24" s="20">
        <v>2</v>
      </c>
      <c r="R24" s="20">
        <v>2</v>
      </c>
      <c r="S24" s="20">
        <v>293</v>
      </c>
      <c r="T24" s="20">
        <v>70</v>
      </c>
      <c r="U24" s="20">
        <v>43</v>
      </c>
      <c r="V24" s="20">
        <v>17</v>
      </c>
      <c r="W24" s="20">
        <v>423</v>
      </c>
    </row>
    <row r="25" spans="2:23" ht="20.100000000000001" customHeight="1" thickBot="1" x14ac:dyDescent="0.25">
      <c r="B25" s="4" t="s">
        <v>35</v>
      </c>
      <c r="C25" s="20">
        <v>49</v>
      </c>
      <c r="D25" s="20">
        <v>2</v>
      </c>
      <c r="E25" s="20">
        <v>4</v>
      </c>
      <c r="F25" s="20">
        <v>55</v>
      </c>
      <c r="G25" s="20">
        <v>39</v>
      </c>
      <c r="H25" s="20">
        <v>0</v>
      </c>
      <c r="I25" s="20">
        <v>1</v>
      </c>
      <c r="J25" s="20">
        <v>40</v>
      </c>
      <c r="K25" s="20">
        <v>10</v>
      </c>
      <c r="L25" s="20">
        <v>2</v>
      </c>
      <c r="M25" s="20">
        <v>3</v>
      </c>
      <c r="N25" s="20">
        <v>15</v>
      </c>
      <c r="O25" s="20">
        <v>0</v>
      </c>
      <c r="P25" s="20">
        <v>0</v>
      </c>
      <c r="Q25" s="20">
        <v>0</v>
      </c>
      <c r="R25" s="20">
        <v>0</v>
      </c>
      <c r="S25" s="20">
        <v>68</v>
      </c>
      <c r="T25" s="20">
        <v>14</v>
      </c>
      <c r="U25" s="20">
        <v>6</v>
      </c>
      <c r="V25" s="20">
        <v>3</v>
      </c>
      <c r="W25" s="20">
        <v>91</v>
      </c>
    </row>
    <row r="26" spans="2:23" ht="20.100000000000001" customHeight="1" thickBot="1" x14ac:dyDescent="0.25">
      <c r="B26" s="4" t="s">
        <v>36</v>
      </c>
      <c r="C26" s="20">
        <v>21</v>
      </c>
      <c r="D26" s="20">
        <v>0</v>
      </c>
      <c r="E26" s="20">
        <v>0</v>
      </c>
      <c r="F26" s="20">
        <v>21</v>
      </c>
      <c r="G26" s="20">
        <v>2</v>
      </c>
      <c r="H26" s="20">
        <v>0</v>
      </c>
      <c r="I26" s="20">
        <v>0</v>
      </c>
      <c r="J26" s="20">
        <v>2</v>
      </c>
      <c r="K26" s="20">
        <v>19</v>
      </c>
      <c r="L26" s="20">
        <v>0</v>
      </c>
      <c r="M26" s="20">
        <v>0</v>
      </c>
      <c r="N26" s="20">
        <v>19</v>
      </c>
      <c r="O26" s="20">
        <v>0</v>
      </c>
      <c r="P26" s="20">
        <v>0</v>
      </c>
      <c r="Q26" s="20">
        <v>0</v>
      </c>
      <c r="R26" s="20">
        <v>0</v>
      </c>
      <c r="S26" s="20">
        <v>38</v>
      </c>
      <c r="T26" s="20">
        <v>9</v>
      </c>
      <c r="U26" s="20">
        <v>6</v>
      </c>
      <c r="V26" s="20">
        <v>6</v>
      </c>
      <c r="W26" s="20">
        <v>59</v>
      </c>
    </row>
    <row r="27" spans="2:23" ht="20.100000000000001" customHeight="1" thickBot="1" x14ac:dyDescent="0.25">
      <c r="B27" s="5" t="s">
        <v>37</v>
      </c>
      <c r="C27" s="20">
        <v>75</v>
      </c>
      <c r="D27" s="20">
        <v>1</v>
      </c>
      <c r="E27" s="20">
        <v>5</v>
      </c>
      <c r="F27" s="20">
        <v>81</v>
      </c>
      <c r="G27" s="20">
        <v>54</v>
      </c>
      <c r="H27" s="20">
        <v>0</v>
      </c>
      <c r="I27" s="20">
        <v>5</v>
      </c>
      <c r="J27" s="20">
        <v>59</v>
      </c>
      <c r="K27" s="20">
        <v>21</v>
      </c>
      <c r="L27" s="20">
        <v>1</v>
      </c>
      <c r="M27" s="20">
        <v>0</v>
      </c>
      <c r="N27" s="20">
        <v>22</v>
      </c>
      <c r="O27" s="20">
        <v>0</v>
      </c>
      <c r="P27" s="20">
        <v>0</v>
      </c>
      <c r="Q27" s="20">
        <v>0</v>
      </c>
      <c r="R27" s="20">
        <v>0</v>
      </c>
      <c r="S27" s="20">
        <v>81</v>
      </c>
      <c r="T27" s="20">
        <v>25</v>
      </c>
      <c r="U27" s="20">
        <v>17</v>
      </c>
      <c r="V27" s="20">
        <v>3</v>
      </c>
      <c r="W27" s="20">
        <v>126</v>
      </c>
    </row>
    <row r="28" spans="2:23" ht="20.100000000000001" customHeight="1" thickBot="1" x14ac:dyDescent="0.25">
      <c r="B28" s="6" t="s">
        <v>38</v>
      </c>
      <c r="C28" s="21">
        <v>3</v>
      </c>
      <c r="D28" s="21">
        <v>0</v>
      </c>
      <c r="E28" s="21">
        <v>0</v>
      </c>
      <c r="F28" s="21">
        <v>3</v>
      </c>
      <c r="G28" s="21">
        <v>0</v>
      </c>
      <c r="H28" s="21">
        <v>0</v>
      </c>
      <c r="I28" s="21">
        <v>0</v>
      </c>
      <c r="J28" s="21">
        <v>0</v>
      </c>
      <c r="K28" s="21">
        <v>3</v>
      </c>
      <c r="L28" s="21">
        <v>0</v>
      </c>
      <c r="M28" s="21">
        <v>0</v>
      </c>
      <c r="N28" s="21">
        <v>3</v>
      </c>
      <c r="O28" s="21">
        <v>0</v>
      </c>
      <c r="P28" s="21">
        <v>0</v>
      </c>
      <c r="Q28" s="21">
        <v>0</v>
      </c>
      <c r="R28" s="21">
        <v>0</v>
      </c>
      <c r="S28" s="21">
        <v>22</v>
      </c>
      <c r="T28" s="21">
        <v>1</v>
      </c>
      <c r="U28" s="21">
        <v>4</v>
      </c>
      <c r="V28" s="21">
        <v>0</v>
      </c>
      <c r="W28" s="21">
        <v>27</v>
      </c>
    </row>
    <row r="29" spans="2:23" ht="20.100000000000001" customHeight="1" thickBot="1" x14ac:dyDescent="0.25">
      <c r="B29" s="7" t="s">
        <v>39</v>
      </c>
      <c r="C29" s="9">
        <f>SUM(C12:C28)</f>
        <v>1625</v>
      </c>
      <c r="D29" s="9">
        <f t="shared" ref="D29:W29" si="0">SUM(D12:D28)</f>
        <v>71</v>
      </c>
      <c r="E29" s="9">
        <f t="shared" si="0"/>
        <v>139</v>
      </c>
      <c r="F29" s="9">
        <f t="shared" si="0"/>
        <v>1835</v>
      </c>
      <c r="G29" s="9">
        <f t="shared" si="0"/>
        <v>775</v>
      </c>
      <c r="H29" s="9">
        <f t="shared" si="0"/>
        <v>6</v>
      </c>
      <c r="I29" s="9">
        <f t="shared" si="0"/>
        <v>39</v>
      </c>
      <c r="J29" s="9">
        <f t="shared" si="0"/>
        <v>820</v>
      </c>
      <c r="K29" s="9">
        <f t="shared" si="0"/>
        <v>850</v>
      </c>
      <c r="L29" s="9">
        <f t="shared" si="0"/>
        <v>65</v>
      </c>
      <c r="M29" s="9">
        <f t="shared" si="0"/>
        <v>98</v>
      </c>
      <c r="N29" s="9">
        <f t="shared" si="0"/>
        <v>1013</v>
      </c>
      <c r="O29" s="9">
        <f t="shared" si="0"/>
        <v>0</v>
      </c>
      <c r="P29" s="9">
        <f t="shared" si="0"/>
        <v>0</v>
      </c>
      <c r="Q29" s="9">
        <f t="shared" si="0"/>
        <v>2</v>
      </c>
      <c r="R29" s="9">
        <f t="shared" si="0"/>
        <v>2</v>
      </c>
      <c r="S29" s="9">
        <f t="shared" si="0"/>
        <v>2293</v>
      </c>
      <c r="T29" s="9">
        <f t="shared" si="0"/>
        <v>406</v>
      </c>
      <c r="U29" s="9">
        <f t="shared" si="0"/>
        <v>303</v>
      </c>
      <c r="V29" s="9">
        <f t="shared" si="0"/>
        <v>169</v>
      </c>
      <c r="W29" s="9">
        <f t="shared" si="0"/>
        <v>3171</v>
      </c>
    </row>
    <row r="30" spans="2:23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</sheetData>
  <mergeCells count="21"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  <mergeCell ref="R10:R11"/>
    <mergeCell ref="S10:S11"/>
    <mergeCell ref="T10:U10"/>
    <mergeCell ref="V10:V11"/>
    <mergeCell ref="W10:W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76" t="s">
        <v>238</v>
      </c>
      <c r="D9" s="69"/>
      <c r="E9" s="69"/>
      <c r="F9" s="69"/>
      <c r="G9" s="83"/>
      <c r="H9" s="76" t="s">
        <v>239</v>
      </c>
      <c r="I9" s="69"/>
      <c r="J9" s="69"/>
      <c r="K9" s="69"/>
      <c r="L9" s="83"/>
      <c r="M9" s="76" t="s">
        <v>52</v>
      </c>
      <c r="N9" s="69"/>
      <c r="O9" s="69"/>
      <c r="P9" s="69"/>
      <c r="Q9" s="83"/>
    </row>
    <row r="10" spans="2:17" ht="28.5" customHeight="1" x14ac:dyDescent="0.2">
      <c r="B10" s="11"/>
      <c r="C10" s="86" t="s">
        <v>127</v>
      </c>
      <c r="D10" s="86"/>
      <c r="E10" s="86" t="s">
        <v>128</v>
      </c>
      <c r="F10" s="86"/>
      <c r="G10" s="84" t="s">
        <v>52</v>
      </c>
      <c r="H10" s="86" t="s">
        <v>129</v>
      </c>
      <c r="I10" s="86"/>
      <c r="J10" s="84" t="s">
        <v>128</v>
      </c>
      <c r="K10" s="84"/>
      <c r="L10" s="84" t="s">
        <v>52</v>
      </c>
      <c r="M10" s="86" t="s">
        <v>127</v>
      </c>
      <c r="N10" s="86"/>
      <c r="O10" s="84" t="s">
        <v>128</v>
      </c>
      <c r="P10" s="84"/>
      <c r="Q10" s="84" t="s">
        <v>52</v>
      </c>
    </row>
    <row r="11" spans="2:17" ht="42" customHeight="1" thickBot="1" x14ac:dyDescent="0.25">
      <c r="B11" s="13"/>
      <c r="C11" s="22" t="s">
        <v>41</v>
      </c>
      <c r="D11" s="22" t="s">
        <v>130</v>
      </c>
      <c r="E11" s="22" t="s">
        <v>41</v>
      </c>
      <c r="F11" s="22" t="s">
        <v>130</v>
      </c>
      <c r="G11" s="85"/>
      <c r="H11" s="22" t="s">
        <v>41</v>
      </c>
      <c r="I11" s="22" t="s">
        <v>130</v>
      </c>
      <c r="J11" s="22" t="s">
        <v>41</v>
      </c>
      <c r="K11" s="22" t="s">
        <v>130</v>
      </c>
      <c r="L11" s="85"/>
      <c r="M11" s="22" t="s">
        <v>41</v>
      </c>
      <c r="N11" s="22" t="s">
        <v>130</v>
      </c>
      <c r="O11" s="22" t="s">
        <v>41</v>
      </c>
      <c r="P11" s="22" t="s">
        <v>130</v>
      </c>
      <c r="Q11" s="85"/>
    </row>
    <row r="12" spans="2:17" ht="20.100000000000001" customHeight="1" thickBot="1" x14ac:dyDescent="0.25">
      <c r="B12" s="3" t="s">
        <v>22</v>
      </c>
      <c r="C12" s="19">
        <v>16</v>
      </c>
      <c r="D12" s="19">
        <v>9</v>
      </c>
      <c r="E12" s="19">
        <v>999</v>
      </c>
      <c r="F12" s="19">
        <v>589</v>
      </c>
      <c r="G12" s="19">
        <v>1613</v>
      </c>
      <c r="H12" s="19">
        <v>0</v>
      </c>
      <c r="I12" s="19">
        <v>1</v>
      </c>
      <c r="J12" s="19">
        <v>0</v>
      </c>
      <c r="K12" s="19">
        <v>1</v>
      </c>
      <c r="L12" s="19">
        <v>2</v>
      </c>
      <c r="M12" s="19">
        <v>16</v>
      </c>
      <c r="N12" s="19">
        <v>10</v>
      </c>
      <c r="O12" s="19">
        <v>999</v>
      </c>
      <c r="P12" s="19">
        <v>590</v>
      </c>
      <c r="Q12" s="19">
        <v>1615</v>
      </c>
    </row>
    <row r="13" spans="2:17" ht="20.100000000000001" customHeight="1" thickBot="1" x14ac:dyDescent="0.25">
      <c r="B13" s="4" t="s">
        <v>23</v>
      </c>
      <c r="C13" s="20">
        <v>3</v>
      </c>
      <c r="D13" s="20">
        <v>4</v>
      </c>
      <c r="E13" s="20">
        <v>46</v>
      </c>
      <c r="F13" s="20">
        <v>76</v>
      </c>
      <c r="G13" s="20">
        <v>129</v>
      </c>
      <c r="H13" s="20">
        <v>0</v>
      </c>
      <c r="I13" s="20">
        <v>0</v>
      </c>
      <c r="J13" s="20">
        <v>0</v>
      </c>
      <c r="K13" s="20">
        <v>4</v>
      </c>
      <c r="L13" s="20">
        <v>4</v>
      </c>
      <c r="M13" s="20">
        <v>3</v>
      </c>
      <c r="N13" s="20">
        <v>4</v>
      </c>
      <c r="O13" s="20">
        <v>46</v>
      </c>
      <c r="P13" s="20">
        <v>80</v>
      </c>
      <c r="Q13" s="20">
        <v>133</v>
      </c>
    </row>
    <row r="14" spans="2:17" ht="20.100000000000001" customHeight="1" thickBot="1" x14ac:dyDescent="0.25">
      <c r="B14" s="4" t="s">
        <v>24</v>
      </c>
      <c r="C14" s="20">
        <v>2</v>
      </c>
      <c r="D14" s="20">
        <v>1</v>
      </c>
      <c r="E14" s="20">
        <v>80</v>
      </c>
      <c r="F14" s="20">
        <v>113</v>
      </c>
      <c r="G14" s="20">
        <v>196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2</v>
      </c>
      <c r="N14" s="20">
        <v>1</v>
      </c>
      <c r="O14" s="20">
        <v>80</v>
      </c>
      <c r="P14" s="20">
        <v>113</v>
      </c>
      <c r="Q14" s="20">
        <v>196</v>
      </c>
    </row>
    <row r="15" spans="2:17" ht="20.100000000000001" customHeight="1" thickBot="1" x14ac:dyDescent="0.25">
      <c r="B15" s="4" t="s">
        <v>25</v>
      </c>
      <c r="C15" s="20">
        <v>4</v>
      </c>
      <c r="D15" s="20">
        <v>4</v>
      </c>
      <c r="E15" s="20">
        <v>122</v>
      </c>
      <c r="F15" s="20">
        <v>99</v>
      </c>
      <c r="G15" s="20">
        <v>229</v>
      </c>
      <c r="H15" s="20">
        <v>0</v>
      </c>
      <c r="I15" s="20">
        <v>1</v>
      </c>
      <c r="J15" s="20">
        <v>0</v>
      </c>
      <c r="K15" s="20">
        <v>4</v>
      </c>
      <c r="L15" s="20">
        <v>5</v>
      </c>
      <c r="M15" s="20">
        <v>4</v>
      </c>
      <c r="N15" s="20">
        <v>5</v>
      </c>
      <c r="O15" s="20">
        <v>122</v>
      </c>
      <c r="P15" s="20">
        <v>103</v>
      </c>
      <c r="Q15" s="20">
        <v>234</v>
      </c>
    </row>
    <row r="16" spans="2:17" ht="20.100000000000001" customHeight="1" thickBot="1" x14ac:dyDescent="0.25">
      <c r="B16" s="4" t="s">
        <v>26</v>
      </c>
      <c r="C16" s="20">
        <v>4</v>
      </c>
      <c r="D16" s="20">
        <v>2</v>
      </c>
      <c r="E16" s="20">
        <v>108</v>
      </c>
      <c r="F16" s="20">
        <v>91</v>
      </c>
      <c r="G16" s="20">
        <v>205</v>
      </c>
      <c r="H16" s="20">
        <v>0</v>
      </c>
      <c r="I16" s="20">
        <v>1</v>
      </c>
      <c r="J16" s="20">
        <v>0</v>
      </c>
      <c r="K16" s="20">
        <v>0</v>
      </c>
      <c r="L16" s="20">
        <v>1</v>
      </c>
      <c r="M16" s="20">
        <v>4</v>
      </c>
      <c r="N16" s="20">
        <v>3</v>
      </c>
      <c r="O16" s="20">
        <v>108</v>
      </c>
      <c r="P16" s="20">
        <v>91</v>
      </c>
      <c r="Q16" s="20">
        <v>206</v>
      </c>
    </row>
    <row r="17" spans="2:17" ht="20.100000000000001" customHeight="1" thickBot="1" x14ac:dyDescent="0.25">
      <c r="B17" s="4" t="s">
        <v>27</v>
      </c>
      <c r="C17" s="20">
        <v>0</v>
      </c>
      <c r="D17" s="20">
        <v>0</v>
      </c>
      <c r="E17" s="20">
        <v>64</v>
      </c>
      <c r="F17" s="20">
        <v>10</v>
      </c>
      <c r="G17" s="20">
        <v>74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64</v>
      </c>
      <c r="P17" s="20">
        <v>10</v>
      </c>
      <c r="Q17" s="20">
        <v>74</v>
      </c>
    </row>
    <row r="18" spans="2:17" ht="20.100000000000001" customHeight="1" thickBot="1" x14ac:dyDescent="0.25">
      <c r="B18" s="4" t="s">
        <v>28</v>
      </c>
      <c r="C18" s="20">
        <v>3</v>
      </c>
      <c r="D18" s="20">
        <v>2</v>
      </c>
      <c r="E18" s="20">
        <v>153</v>
      </c>
      <c r="F18" s="20">
        <v>158</v>
      </c>
      <c r="G18" s="20">
        <v>316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3</v>
      </c>
      <c r="N18" s="20">
        <v>2</v>
      </c>
      <c r="O18" s="20">
        <v>153</v>
      </c>
      <c r="P18" s="20">
        <v>158</v>
      </c>
      <c r="Q18" s="20">
        <v>316</v>
      </c>
    </row>
    <row r="19" spans="2:17" ht="20.100000000000001" customHeight="1" thickBot="1" x14ac:dyDescent="0.25">
      <c r="B19" s="4" t="s">
        <v>29</v>
      </c>
      <c r="C19" s="20">
        <v>2</v>
      </c>
      <c r="D19" s="20">
        <v>1</v>
      </c>
      <c r="E19" s="20">
        <v>138</v>
      </c>
      <c r="F19" s="20">
        <v>93</v>
      </c>
      <c r="G19" s="20">
        <v>234</v>
      </c>
      <c r="H19" s="20">
        <v>0</v>
      </c>
      <c r="I19" s="20">
        <v>2</v>
      </c>
      <c r="J19" s="20">
        <v>0</v>
      </c>
      <c r="K19" s="20">
        <v>6</v>
      </c>
      <c r="L19" s="20">
        <v>8</v>
      </c>
      <c r="M19" s="20">
        <v>2</v>
      </c>
      <c r="N19" s="20">
        <v>3</v>
      </c>
      <c r="O19" s="20">
        <v>138</v>
      </c>
      <c r="P19" s="20">
        <v>99</v>
      </c>
      <c r="Q19" s="20">
        <v>242</v>
      </c>
    </row>
    <row r="20" spans="2:17" ht="20.100000000000001" customHeight="1" thickBot="1" x14ac:dyDescent="0.25">
      <c r="B20" s="4" t="s">
        <v>30</v>
      </c>
      <c r="C20" s="20">
        <v>8</v>
      </c>
      <c r="D20" s="20">
        <v>1</v>
      </c>
      <c r="E20" s="20">
        <v>962</v>
      </c>
      <c r="F20" s="20">
        <v>525</v>
      </c>
      <c r="G20" s="20">
        <v>1496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8</v>
      </c>
      <c r="N20" s="20">
        <v>1</v>
      </c>
      <c r="O20" s="20">
        <v>962</v>
      </c>
      <c r="P20" s="20">
        <v>525</v>
      </c>
      <c r="Q20" s="20">
        <v>1496</v>
      </c>
    </row>
    <row r="21" spans="2:17" ht="20.100000000000001" customHeight="1" thickBot="1" x14ac:dyDescent="0.25">
      <c r="B21" s="4" t="s">
        <v>31</v>
      </c>
      <c r="C21" s="20">
        <v>10</v>
      </c>
      <c r="D21" s="20">
        <v>9</v>
      </c>
      <c r="E21" s="20">
        <v>493</v>
      </c>
      <c r="F21" s="20">
        <v>461</v>
      </c>
      <c r="G21" s="20">
        <v>973</v>
      </c>
      <c r="H21" s="20">
        <v>0</v>
      </c>
      <c r="I21" s="20">
        <v>1</v>
      </c>
      <c r="J21" s="20">
        <v>0</v>
      </c>
      <c r="K21" s="20">
        <v>8</v>
      </c>
      <c r="L21" s="20">
        <v>9</v>
      </c>
      <c r="M21" s="20">
        <v>10</v>
      </c>
      <c r="N21" s="20">
        <v>10</v>
      </c>
      <c r="O21" s="20">
        <v>493</v>
      </c>
      <c r="P21" s="20">
        <v>469</v>
      </c>
      <c r="Q21" s="20">
        <v>982</v>
      </c>
    </row>
    <row r="22" spans="2:17" ht="20.100000000000001" customHeight="1" thickBot="1" x14ac:dyDescent="0.25">
      <c r="B22" s="4" t="s">
        <v>32</v>
      </c>
      <c r="C22" s="20">
        <v>0</v>
      </c>
      <c r="D22" s="20">
        <v>0</v>
      </c>
      <c r="E22" s="20">
        <v>12</v>
      </c>
      <c r="F22" s="20">
        <v>68</v>
      </c>
      <c r="G22" s="20">
        <v>80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12</v>
      </c>
      <c r="P22" s="20">
        <v>68</v>
      </c>
      <c r="Q22" s="20">
        <v>80</v>
      </c>
    </row>
    <row r="23" spans="2:17" ht="20.100000000000001" customHeight="1" thickBot="1" x14ac:dyDescent="0.25">
      <c r="B23" s="4" t="s">
        <v>33</v>
      </c>
      <c r="C23" s="20">
        <v>1</v>
      </c>
      <c r="D23" s="20">
        <v>3</v>
      </c>
      <c r="E23" s="20">
        <v>232</v>
      </c>
      <c r="F23" s="20">
        <v>116</v>
      </c>
      <c r="G23" s="20">
        <v>352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</v>
      </c>
      <c r="N23" s="20">
        <v>3</v>
      </c>
      <c r="O23" s="20">
        <v>232</v>
      </c>
      <c r="P23" s="20">
        <v>116</v>
      </c>
      <c r="Q23" s="20">
        <v>352</v>
      </c>
    </row>
    <row r="24" spans="2:17" ht="20.100000000000001" customHeight="1" thickBot="1" x14ac:dyDescent="0.25">
      <c r="B24" s="4" t="s">
        <v>34</v>
      </c>
      <c r="C24" s="20">
        <v>5</v>
      </c>
      <c r="D24" s="20">
        <v>6</v>
      </c>
      <c r="E24" s="20">
        <v>442</v>
      </c>
      <c r="F24" s="20">
        <v>579</v>
      </c>
      <c r="G24" s="20">
        <v>1032</v>
      </c>
      <c r="H24" s="20">
        <v>0</v>
      </c>
      <c r="I24" s="20">
        <v>4</v>
      </c>
      <c r="J24" s="20">
        <v>0</v>
      </c>
      <c r="K24" s="20">
        <v>0</v>
      </c>
      <c r="L24" s="20">
        <v>4</v>
      </c>
      <c r="M24" s="20">
        <v>5</v>
      </c>
      <c r="N24" s="20">
        <v>10</v>
      </c>
      <c r="O24" s="20">
        <v>442</v>
      </c>
      <c r="P24" s="20">
        <v>579</v>
      </c>
      <c r="Q24" s="20">
        <v>1036</v>
      </c>
    </row>
    <row r="25" spans="2:17" ht="20.100000000000001" customHeight="1" thickBot="1" x14ac:dyDescent="0.25">
      <c r="B25" s="4" t="s">
        <v>35</v>
      </c>
      <c r="C25" s="20">
        <v>6</v>
      </c>
      <c r="D25" s="20">
        <v>1</v>
      </c>
      <c r="E25" s="20">
        <v>136</v>
      </c>
      <c r="F25" s="20">
        <v>63</v>
      </c>
      <c r="G25" s="20">
        <v>206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6</v>
      </c>
      <c r="N25" s="20">
        <v>1</v>
      </c>
      <c r="O25" s="20">
        <v>136</v>
      </c>
      <c r="P25" s="20">
        <v>63</v>
      </c>
      <c r="Q25" s="20">
        <v>206</v>
      </c>
    </row>
    <row r="26" spans="2:17" ht="20.100000000000001" customHeight="1" thickBot="1" x14ac:dyDescent="0.25">
      <c r="B26" s="4" t="s">
        <v>36</v>
      </c>
      <c r="C26" s="20">
        <v>1</v>
      </c>
      <c r="D26" s="20">
        <v>0</v>
      </c>
      <c r="E26" s="20">
        <v>15</v>
      </c>
      <c r="F26" s="20">
        <v>49</v>
      </c>
      <c r="G26" s="20">
        <v>65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1</v>
      </c>
      <c r="N26" s="20">
        <v>0</v>
      </c>
      <c r="O26" s="20">
        <v>15</v>
      </c>
      <c r="P26" s="20">
        <v>49</v>
      </c>
      <c r="Q26" s="20">
        <v>65</v>
      </c>
    </row>
    <row r="27" spans="2:17" ht="20.100000000000001" customHeight="1" thickBot="1" x14ac:dyDescent="0.25">
      <c r="B27" s="5" t="s">
        <v>37</v>
      </c>
      <c r="C27" s="20">
        <v>1</v>
      </c>
      <c r="D27" s="20">
        <v>1</v>
      </c>
      <c r="E27" s="20">
        <v>103</v>
      </c>
      <c r="F27" s="20">
        <v>191</v>
      </c>
      <c r="G27" s="20">
        <v>296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</v>
      </c>
      <c r="N27" s="20">
        <v>1</v>
      </c>
      <c r="O27" s="20">
        <v>103</v>
      </c>
      <c r="P27" s="20">
        <v>191</v>
      </c>
      <c r="Q27" s="20">
        <v>296</v>
      </c>
    </row>
    <row r="28" spans="2:17" ht="20.100000000000001" customHeight="1" thickBot="1" x14ac:dyDescent="0.25">
      <c r="B28" s="6" t="s">
        <v>38</v>
      </c>
      <c r="C28" s="21">
        <v>2</v>
      </c>
      <c r="D28" s="21">
        <v>0</v>
      </c>
      <c r="E28" s="21">
        <v>6</v>
      </c>
      <c r="F28" s="21">
        <v>16</v>
      </c>
      <c r="G28" s="21">
        <v>24</v>
      </c>
      <c r="H28" s="21">
        <v>0</v>
      </c>
      <c r="I28" s="21">
        <v>0</v>
      </c>
      <c r="J28" s="21">
        <v>0</v>
      </c>
      <c r="K28" s="21">
        <v>1</v>
      </c>
      <c r="L28" s="21">
        <v>1</v>
      </c>
      <c r="M28" s="21">
        <v>2</v>
      </c>
      <c r="N28" s="21">
        <v>0</v>
      </c>
      <c r="O28" s="21">
        <v>6</v>
      </c>
      <c r="P28" s="21">
        <v>17</v>
      </c>
      <c r="Q28" s="21">
        <v>25</v>
      </c>
    </row>
    <row r="29" spans="2:17" ht="20.100000000000001" customHeight="1" thickBot="1" x14ac:dyDescent="0.25">
      <c r="B29" s="7" t="s">
        <v>39</v>
      </c>
      <c r="C29" s="9">
        <f>SUM(C12:C28)</f>
        <v>68</v>
      </c>
      <c r="D29" s="9">
        <f t="shared" ref="D29:Q29" si="0">SUM(D12:D28)</f>
        <v>44</v>
      </c>
      <c r="E29" s="9">
        <f t="shared" si="0"/>
        <v>4111</v>
      </c>
      <c r="F29" s="9">
        <f t="shared" si="0"/>
        <v>3297</v>
      </c>
      <c r="G29" s="9">
        <f t="shared" si="0"/>
        <v>7520</v>
      </c>
      <c r="H29" s="9">
        <f t="shared" si="0"/>
        <v>0</v>
      </c>
      <c r="I29" s="9">
        <f t="shared" si="0"/>
        <v>10</v>
      </c>
      <c r="J29" s="9">
        <f t="shared" si="0"/>
        <v>0</v>
      </c>
      <c r="K29" s="9">
        <f t="shared" si="0"/>
        <v>24</v>
      </c>
      <c r="L29" s="9">
        <f t="shared" si="0"/>
        <v>34</v>
      </c>
      <c r="M29" s="9">
        <f t="shared" si="0"/>
        <v>68</v>
      </c>
      <c r="N29" s="9">
        <f t="shared" si="0"/>
        <v>54</v>
      </c>
      <c r="O29" s="9">
        <f t="shared" si="0"/>
        <v>4111</v>
      </c>
      <c r="P29" s="9">
        <f t="shared" si="0"/>
        <v>3321</v>
      </c>
      <c r="Q29" s="9">
        <f t="shared" si="0"/>
        <v>7554</v>
      </c>
    </row>
    <row r="30" spans="2:17" x14ac:dyDescent="0.2"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2020-06-09T10:53:28Z</cp:lastPrinted>
  <dcterms:created xsi:type="dcterms:W3CDTF">2018-11-16T09:47:02Z</dcterms:created>
  <dcterms:modified xsi:type="dcterms:W3CDTF">2022-11-30T09:36:57Z</dcterms:modified>
</cp:coreProperties>
</file>